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685" tabRatio="624" activeTab="3"/>
  </bookViews>
  <sheets>
    <sheet name="7.1" sheetId="1" r:id="rId1"/>
    <sheet name="7.2" sheetId="2" r:id="rId2"/>
    <sheet name="7.3" sheetId="3" r:id="rId3"/>
    <sheet name="7.4" sheetId="4" r:id="rId4"/>
  </sheets>
  <definedNames>
    <definedName name="_xlnm.Print_Area" localSheetId="0">'7.1'!$A$1:$G$44</definedName>
    <definedName name="_xlnm.Print_Area" localSheetId="1">'7.2'!$A$1:$J$66,'7.2'!$A$68:$J$147</definedName>
    <definedName name="_xlnm.Print_Area" localSheetId="2">'7.3'!$A$1:$K$69</definedName>
    <definedName name="_xlnm.Print_Area" localSheetId="3">'7.4'!$A$1:$Q$64</definedName>
  </definedNames>
  <calcPr fullCalcOnLoad="1"/>
</workbook>
</file>

<file path=xl/sharedStrings.xml><?xml version="1.0" encoding="utf-8"?>
<sst xmlns="http://schemas.openxmlformats.org/spreadsheetml/2006/main" count="305" uniqueCount="79">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</sst>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_-* #,##0_-;\-* #,##0_-;_-* &quot;-&quot;??_-;_-@_-"/>
    <numFmt numFmtId="199" formatCode="_-* #,##0.0_-;\-* #,##0.0_-;_-* &quot;-&quot;??_-;_-@_-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_-* #,##0.000_-;\-* #,##0.000_-;_-* &quot;-&quot;??_-;_-@_-"/>
    <numFmt numFmtId="206" formatCode="_-* #,##0.000_-;\-* #,##0.000_-;_-* &quot;-&quot;???_-;_-@_-"/>
    <numFmt numFmtId="207" formatCode="0.0%"/>
    <numFmt numFmtId="208" formatCode="_ * #,##0_ ;_ * \-#,##0_ ;_ * &quot;-&quot;??_ ;_ @_ "/>
    <numFmt numFmtId="209" formatCode="_ * #,##0.0_ ;_ * \-#,##0.0_ ;_ * &quot;-&quot;??_ ;_ @_ "/>
    <numFmt numFmtId="210" formatCode="_ * #,##0.000_ ;_ * \-#,##0.000_ ;_ * &quot;-&quot;??_ ;_ @_ "/>
    <numFmt numFmtId="211" formatCode="0.000000000"/>
    <numFmt numFmtId="212" formatCode="0.0000000000"/>
    <numFmt numFmtId="213" formatCode="0.00000000"/>
    <numFmt numFmtId="214" formatCode="0.0000000"/>
    <numFmt numFmtId="215" formatCode="#,##0.000"/>
    <numFmt numFmtId="216" formatCode="#,##0.0000"/>
    <numFmt numFmtId="217" formatCode="#,##0.0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8"/>
      <color indexed="8"/>
      <name val="Arial"/>
      <family val="0"/>
    </font>
    <font>
      <b/>
      <sz val="10.7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9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8.75"/>
      <color indexed="9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0.5"/>
      <color indexed="9"/>
      <name val="Arial"/>
      <family val="0"/>
    </font>
    <font>
      <sz val="8.45"/>
      <color indexed="8"/>
      <name val="Arial"/>
      <family val="0"/>
    </font>
    <font>
      <b/>
      <sz val="9.5"/>
      <color indexed="8"/>
      <name val="Arial"/>
      <family val="0"/>
    </font>
    <font>
      <b/>
      <sz val="9.5"/>
      <color indexed="9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b/>
      <sz val="9.25"/>
      <color indexed="9"/>
      <name val="Arial"/>
      <family val="0"/>
    </font>
    <font>
      <b/>
      <sz val="11"/>
      <color indexed="8"/>
      <name val="Arial"/>
      <family val="0"/>
    </font>
    <font>
      <sz val="5.75"/>
      <color indexed="8"/>
      <name val="Arial"/>
      <family val="0"/>
    </font>
    <font>
      <b/>
      <sz val="8"/>
      <color indexed="63"/>
      <name val="Arial"/>
      <family val="0"/>
    </font>
    <font>
      <sz val="5"/>
      <color indexed="8"/>
      <name val="Arial"/>
      <family val="0"/>
    </font>
    <font>
      <b/>
      <sz val="7"/>
      <color indexed="8"/>
      <name val="Arial"/>
      <family val="0"/>
    </font>
    <font>
      <b/>
      <sz val="8.25"/>
      <color indexed="63"/>
      <name val="Arial"/>
      <family val="0"/>
    </font>
    <font>
      <b/>
      <sz val="9"/>
      <color indexed="63"/>
      <name val="Arial"/>
      <family val="0"/>
    </font>
    <font>
      <sz val="5.25"/>
      <color indexed="8"/>
      <name val="Arial"/>
      <family val="0"/>
    </font>
    <font>
      <b/>
      <sz val="8.7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A7A76C"/>
      <name val="Arial"/>
      <family val="2"/>
    </font>
    <font>
      <b/>
      <sz val="10"/>
      <color rgb="FFA7A76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97" fontId="0" fillId="0" borderId="10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Border="1" applyAlignment="1">
      <alignment/>
    </xf>
    <xf numFmtId="197" fontId="0" fillId="0" borderId="11" xfId="0" applyNumberFormat="1" applyBorder="1" applyAlignment="1">
      <alignment/>
    </xf>
    <xf numFmtId="19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97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7" fontId="0" fillId="0" borderId="13" xfId="0" applyNumberFormat="1" applyBorder="1" applyAlignment="1">
      <alignment/>
    </xf>
    <xf numFmtId="197" fontId="0" fillId="0" borderId="15" xfId="0" applyNumberFormat="1" applyBorder="1" applyAlignment="1">
      <alignment/>
    </xf>
    <xf numFmtId="197" fontId="0" fillId="0" borderId="16" xfId="0" applyNumberFormat="1" applyBorder="1" applyAlignment="1">
      <alignment/>
    </xf>
    <xf numFmtId="9" fontId="0" fillId="0" borderId="17" xfId="54" applyFont="1" applyBorder="1" applyAlignment="1">
      <alignment/>
    </xf>
    <xf numFmtId="9" fontId="0" fillId="0" borderId="18" xfId="54" applyFont="1" applyBorder="1" applyAlignment="1">
      <alignment/>
    </xf>
    <xf numFmtId="9" fontId="1" fillId="0" borderId="19" xfId="54" applyFont="1" applyBorder="1" applyAlignment="1">
      <alignment/>
    </xf>
    <xf numFmtId="9" fontId="1" fillId="0" borderId="20" xfId="54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9" fontId="1" fillId="0" borderId="0" xfId="54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3" borderId="3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197" fontId="0" fillId="0" borderId="34" xfId="0" applyNumberFormat="1" applyBorder="1" applyAlignment="1">
      <alignment/>
    </xf>
    <xf numFmtId="197" fontId="0" fillId="0" borderId="35" xfId="0" applyNumberFormat="1" applyBorder="1" applyAlignment="1">
      <alignment/>
    </xf>
    <xf numFmtId="197" fontId="0" fillId="0" borderId="36" xfId="0" applyNumberFormat="1" applyBorder="1" applyAlignment="1">
      <alignment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37" xfId="0" applyFont="1" applyFill="1" applyBorder="1" applyAlignment="1">
      <alignment horizontal="centerContinuous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Continuous" vertical="center" wrapText="1"/>
    </xf>
    <xf numFmtId="0" fontId="7" fillId="33" borderId="37" xfId="0" applyFont="1" applyFill="1" applyBorder="1" applyAlignment="1">
      <alignment horizontal="centerContinuous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Continuous" vertical="center" wrapText="1"/>
    </xf>
    <xf numFmtId="197" fontId="1" fillId="0" borderId="0" xfId="0" applyNumberFormat="1" applyFont="1" applyBorder="1" applyAlignment="1">
      <alignment/>
    </xf>
    <xf numFmtId="197" fontId="1" fillId="0" borderId="41" xfId="0" applyNumberFormat="1" applyFont="1" applyBorder="1" applyAlignment="1">
      <alignment/>
    </xf>
    <xf numFmtId="197" fontId="1" fillId="0" borderId="42" xfId="0" applyNumberFormat="1" applyFont="1" applyBorder="1" applyAlignment="1">
      <alignment/>
    </xf>
    <xf numFmtId="197" fontId="1" fillId="0" borderId="32" xfId="0" applyNumberFormat="1" applyFont="1" applyBorder="1" applyAlignment="1">
      <alignment/>
    </xf>
    <xf numFmtId="197" fontId="1" fillId="0" borderId="43" xfId="0" applyNumberFormat="1" applyFont="1" applyBorder="1" applyAlignment="1">
      <alignment/>
    </xf>
    <xf numFmtId="197" fontId="1" fillId="0" borderId="44" xfId="0" applyNumberFormat="1" applyFont="1" applyBorder="1" applyAlignment="1">
      <alignment/>
    </xf>
    <xf numFmtId="0" fontId="1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54" applyFont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207" fontId="0" fillId="0" borderId="0" xfId="54" applyNumberFormat="1" applyFont="1" applyAlignment="1">
      <alignment/>
    </xf>
    <xf numFmtId="0" fontId="1" fillId="0" borderId="47" xfId="0" applyFont="1" applyBorder="1" applyAlignment="1">
      <alignment horizontal="center" vertical="center"/>
    </xf>
    <xf numFmtId="197" fontId="0" fillId="0" borderId="48" xfId="0" applyNumberFormat="1" applyBorder="1" applyAlignment="1">
      <alignment vertical="center"/>
    </xf>
    <xf numFmtId="197" fontId="1" fillId="0" borderId="49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9" fontId="5" fillId="0" borderId="51" xfId="54" applyFont="1" applyBorder="1" applyAlignment="1">
      <alignment vertical="center"/>
    </xf>
    <xf numFmtId="197" fontId="0" fillId="0" borderId="44" xfId="0" applyNumberFormat="1" applyBorder="1" applyAlignment="1">
      <alignment vertical="center"/>
    </xf>
    <xf numFmtId="197" fontId="0" fillId="0" borderId="50" xfId="0" applyNumberFormat="1" applyBorder="1" applyAlignment="1">
      <alignment vertical="center"/>
    </xf>
    <xf numFmtId="197" fontId="1" fillId="0" borderId="51" xfId="0" applyNumberFormat="1" applyFont="1" applyBorder="1" applyAlignment="1">
      <alignment vertical="center"/>
    </xf>
    <xf numFmtId="9" fontId="5" fillId="0" borderId="52" xfId="54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97" fontId="0" fillId="0" borderId="42" xfId="0" applyNumberFormat="1" applyBorder="1" applyAlignment="1">
      <alignment vertical="center"/>
    </xf>
    <xf numFmtId="197" fontId="0" fillId="0" borderId="53" xfId="0" applyNumberForma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9" fontId="5" fillId="0" borderId="20" xfId="54" applyFont="1" applyBorder="1" applyAlignment="1">
      <alignment vertical="center"/>
    </xf>
    <xf numFmtId="9" fontId="5" fillId="0" borderId="54" xfId="54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197" fontId="1" fillId="0" borderId="12" xfId="0" applyNumberFormat="1" applyFont="1" applyBorder="1" applyAlignment="1">
      <alignment vertical="center"/>
    </xf>
    <xf numFmtId="9" fontId="5" fillId="0" borderId="14" xfId="54" applyFont="1" applyBorder="1" applyAlignment="1">
      <alignment vertical="center"/>
    </xf>
    <xf numFmtId="197" fontId="1" fillId="0" borderId="14" xfId="0" applyNumberFormat="1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9" fontId="5" fillId="0" borderId="59" xfId="54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7" fillId="33" borderId="61" xfId="0" applyFont="1" applyFill="1" applyBorder="1" applyAlignment="1">
      <alignment horizontal="center"/>
    </xf>
    <xf numFmtId="197" fontId="8" fillId="0" borderId="62" xfId="0" applyNumberFormat="1" applyFont="1" applyBorder="1" applyAlignment="1">
      <alignment/>
    </xf>
    <xf numFmtId="9" fontId="1" fillId="0" borderId="60" xfId="54" applyFont="1" applyBorder="1" applyAlignment="1">
      <alignment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197" fontId="1" fillId="0" borderId="62" xfId="0" applyNumberFormat="1" applyFont="1" applyBorder="1" applyAlignment="1">
      <alignment/>
    </xf>
    <xf numFmtId="9" fontId="1" fillId="0" borderId="17" xfId="54" applyFont="1" applyBorder="1" applyAlignment="1">
      <alignment/>
    </xf>
    <xf numFmtId="0" fontId="7" fillId="33" borderId="6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vertical="center"/>
    </xf>
    <xf numFmtId="197" fontId="0" fillId="0" borderId="24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97" fontId="0" fillId="0" borderId="69" xfId="0" applyNumberFormat="1" applyBorder="1" applyAlignment="1">
      <alignment vertical="center"/>
    </xf>
    <xf numFmtId="197" fontId="0" fillId="0" borderId="70" xfId="0" applyNumberFormat="1" applyBorder="1" applyAlignment="1">
      <alignment vertical="center"/>
    </xf>
    <xf numFmtId="197" fontId="0" fillId="0" borderId="71" xfId="48" applyFon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72" xfId="48" applyFont="1" applyBorder="1" applyAlignment="1">
      <alignment vertical="center"/>
    </xf>
    <xf numFmtId="197" fontId="0" fillId="0" borderId="40" xfId="48" applyFont="1" applyBorder="1" applyAlignment="1">
      <alignment vertical="center"/>
    </xf>
    <xf numFmtId="197" fontId="0" fillId="0" borderId="49" xfId="48" applyFon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7" fontId="0" fillId="0" borderId="73" xfId="0" applyNumberFormat="1" applyBorder="1" applyAlignment="1">
      <alignment vertical="center"/>
    </xf>
    <xf numFmtId="197" fontId="0" fillId="0" borderId="74" xfId="48" applyFont="1" applyBorder="1" applyAlignment="1">
      <alignment vertical="center"/>
    </xf>
    <xf numFmtId="197" fontId="0" fillId="0" borderId="75" xfId="48" applyFont="1" applyBorder="1" applyAlignment="1">
      <alignment vertical="center"/>
    </xf>
    <xf numFmtId="197" fontId="0" fillId="0" borderId="0" xfId="48" applyFont="1" applyBorder="1" applyAlignment="1">
      <alignment vertical="center"/>
    </xf>
    <xf numFmtId="197" fontId="0" fillId="0" borderId="51" xfId="48" applyFont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97" fontId="1" fillId="0" borderId="41" xfId="0" applyNumberFormat="1" applyFont="1" applyBorder="1" applyAlignment="1">
      <alignment vertical="center"/>
    </xf>
    <xf numFmtId="197" fontId="1" fillId="0" borderId="77" xfId="0" applyNumberFormat="1" applyFont="1" applyBorder="1" applyAlignment="1">
      <alignment vertical="center"/>
    </xf>
    <xf numFmtId="197" fontId="1" fillId="0" borderId="78" xfId="0" applyNumberFormat="1" applyFont="1" applyBorder="1" applyAlignment="1">
      <alignment vertical="center"/>
    </xf>
    <xf numFmtId="197" fontId="1" fillId="0" borderId="79" xfId="0" applyNumberFormat="1" applyFont="1" applyBorder="1" applyAlignment="1">
      <alignment vertical="center"/>
    </xf>
    <xf numFmtId="197" fontId="8" fillId="0" borderId="80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9" fontId="0" fillId="0" borderId="18" xfId="54" applyFont="1" applyBorder="1" applyAlignment="1">
      <alignment vertical="center"/>
    </xf>
    <xf numFmtId="9" fontId="0" fillId="0" borderId="81" xfId="54" applyFont="1" applyBorder="1" applyAlignment="1">
      <alignment vertical="center"/>
    </xf>
    <xf numFmtId="9" fontId="1" fillId="0" borderId="82" xfId="54" applyFont="1" applyBorder="1" applyAlignment="1">
      <alignment vertical="center"/>
    </xf>
    <xf numFmtId="9" fontId="0" fillId="0" borderId="20" xfId="54" applyFont="1" applyBorder="1" applyAlignment="1">
      <alignment vertical="center"/>
    </xf>
    <xf numFmtId="9" fontId="1" fillId="0" borderId="83" xfId="54" applyFont="1" applyBorder="1" applyAlignment="1">
      <alignment vertical="center"/>
    </xf>
    <xf numFmtId="9" fontId="1" fillId="0" borderId="20" xfId="54" applyFont="1" applyBorder="1" applyAlignment="1">
      <alignment vertical="center"/>
    </xf>
    <xf numFmtId="9" fontId="1" fillId="0" borderId="18" xfId="54" applyFont="1" applyBorder="1" applyAlignment="1">
      <alignment vertical="center"/>
    </xf>
    <xf numFmtId="0" fontId="0" fillId="0" borderId="55" xfId="0" applyBorder="1" applyAlignment="1">
      <alignment vertical="center"/>
    </xf>
    <xf numFmtId="0" fontId="7" fillId="33" borderId="84" xfId="0" applyFont="1" applyFill="1" applyBorder="1" applyAlignment="1">
      <alignment horizontal="center" vertical="center"/>
    </xf>
    <xf numFmtId="9" fontId="0" fillId="0" borderId="60" xfId="54" applyFont="1" applyBorder="1" applyAlignment="1">
      <alignment/>
    </xf>
    <xf numFmtId="0" fontId="0" fillId="0" borderId="85" xfId="0" applyBorder="1" applyAlignment="1">
      <alignment vertical="center"/>
    </xf>
    <xf numFmtId="197" fontId="0" fillId="0" borderId="86" xfId="0" applyNumberFormat="1" applyBorder="1" applyAlignment="1">
      <alignment vertical="center"/>
    </xf>
    <xf numFmtId="197" fontId="0" fillId="0" borderId="22" xfId="0" applyNumberFormat="1" applyBorder="1" applyAlignment="1">
      <alignment vertical="center"/>
    </xf>
    <xf numFmtId="197" fontId="0" fillId="0" borderId="87" xfId="0" applyNumberFormat="1" applyBorder="1" applyAlignment="1">
      <alignment vertical="center"/>
    </xf>
    <xf numFmtId="197" fontId="0" fillId="0" borderId="88" xfId="0" applyNumberFormat="1" applyFont="1" applyBorder="1" applyAlignment="1">
      <alignment vertical="center"/>
    </xf>
    <xf numFmtId="197" fontId="0" fillId="0" borderId="40" xfId="0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197" fontId="0" fillId="0" borderId="21" xfId="0" applyNumberFormat="1" applyBorder="1" applyAlignment="1">
      <alignment vertical="center"/>
    </xf>
    <xf numFmtId="197" fontId="0" fillId="0" borderId="90" xfId="0" applyNumberFormat="1" applyBorder="1" applyAlignment="1">
      <alignment vertical="center"/>
    </xf>
    <xf numFmtId="197" fontId="0" fillId="0" borderId="91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197" fontId="1" fillId="0" borderId="42" xfId="0" applyNumberFormat="1" applyFont="1" applyBorder="1" applyAlignment="1">
      <alignment vertical="center"/>
    </xf>
    <xf numFmtId="197" fontId="1" fillId="0" borderId="76" xfId="0" applyNumberFormat="1" applyFont="1" applyBorder="1" applyAlignment="1">
      <alignment vertical="center"/>
    </xf>
    <xf numFmtId="197" fontId="1" fillId="0" borderId="92" xfId="0" applyNumberFormat="1" applyFont="1" applyBorder="1" applyAlignment="1">
      <alignment vertical="center"/>
    </xf>
    <xf numFmtId="197" fontId="1" fillId="0" borderId="93" xfId="0" applyNumberFormat="1" applyFont="1" applyBorder="1" applyAlignment="1">
      <alignment vertical="center"/>
    </xf>
    <xf numFmtId="197" fontId="1" fillId="0" borderId="94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20" xfId="54" applyFont="1" applyBorder="1" applyAlignment="1">
      <alignment vertical="center"/>
    </xf>
    <xf numFmtId="9" fontId="0" fillId="0" borderId="81" xfId="54" applyFont="1" applyBorder="1" applyAlignment="1">
      <alignment vertical="center"/>
    </xf>
    <xf numFmtId="0" fontId="0" fillId="0" borderId="82" xfId="0" applyBorder="1" applyAlignment="1">
      <alignment vertical="center"/>
    </xf>
    <xf numFmtId="9" fontId="1" fillId="0" borderId="23" xfId="54" applyFont="1" applyBorder="1" applyAlignment="1">
      <alignment vertical="center"/>
    </xf>
    <xf numFmtId="9" fontId="1" fillId="0" borderId="95" xfId="54" applyFont="1" applyBorder="1" applyAlignment="1">
      <alignment vertical="center"/>
    </xf>
    <xf numFmtId="9" fontId="0" fillId="0" borderId="96" xfId="54" applyFont="1" applyBorder="1" applyAlignment="1">
      <alignment vertical="center"/>
    </xf>
    <xf numFmtId="9" fontId="0" fillId="0" borderId="97" xfId="54" applyFont="1" applyBorder="1" applyAlignment="1">
      <alignment vertical="center"/>
    </xf>
    <xf numFmtId="0" fontId="0" fillId="0" borderId="98" xfId="0" applyBorder="1" applyAlignment="1">
      <alignment vertical="center"/>
    </xf>
    <xf numFmtId="0" fontId="1" fillId="0" borderId="85" xfId="0" applyFont="1" applyFill="1" applyBorder="1" applyAlignment="1">
      <alignment vertical="center"/>
    </xf>
    <xf numFmtId="197" fontId="1" fillId="0" borderId="71" xfId="0" applyNumberFormat="1" applyFont="1" applyBorder="1" applyAlignment="1">
      <alignment vertical="center"/>
    </xf>
    <xf numFmtId="197" fontId="1" fillId="0" borderId="37" xfId="0" applyNumberFormat="1" applyFont="1" applyBorder="1" applyAlignment="1">
      <alignment vertical="center"/>
    </xf>
    <xf numFmtId="0" fontId="0" fillId="0" borderId="99" xfId="0" applyBorder="1" applyAlignment="1">
      <alignment vertical="center"/>
    </xf>
    <xf numFmtId="197" fontId="1" fillId="0" borderId="100" xfId="0" applyNumberFormat="1" applyFont="1" applyBorder="1" applyAlignment="1">
      <alignment vertical="center"/>
    </xf>
    <xf numFmtId="197" fontId="1" fillId="0" borderId="21" xfId="0" applyNumberFormat="1" applyFont="1" applyBorder="1" applyAlignment="1">
      <alignment vertical="center"/>
    </xf>
    <xf numFmtId="197" fontId="8" fillId="0" borderId="22" xfId="0" applyNumberFormat="1" applyFont="1" applyBorder="1" applyAlignment="1">
      <alignment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2" xfId="0" applyFont="1" applyFill="1" applyBorder="1" applyAlignment="1">
      <alignment horizontal="center" vertical="center"/>
    </xf>
    <xf numFmtId="2" fontId="0" fillId="0" borderId="69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44" xfId="0" applyNumberFormat="1" applyBorder="1" applyAlignment="1">
      <alignment vertical="center"/>
    </xf>
    <xf numFmtId="2" fontId="0" fillId="0" borderId="73" xfId="0" applyNumberFormat="1" applyBorder="1" applyAlignment="1">
      <alignment vertical="center"/>
    </xf>
    <xf numFmtId="2" fontId="0" fillId="0" borderId="103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4" xfId="0" applyNumberFormat="1" applyBorder="1" applyAlignment="1">
      <alignment vertical="center"/>
    </xf>
    <xf numFmtId="2" fontId="0" fillId="0" borderId="105" xfId="0" applyNumberFormat="1" applyBorder="1" applyAlignment="1">
      <alignment vertical="center"/>
    </xf>
    <xf numFmtId="2" fontId="0" fillId="0" borderId="106" xfId="0" applyNumberFormat="1" applyBorder="1" applyAlignment="1">
      <alignment vertical="center"/>
    </xf>
    <xf numFmtId="2" fontId="0" fillId="0" borderId="71" xfId="0" applyNumberFormat="1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70" xfId="0" applyNumberFormat="1" applyBorder="1" applyAlignment="1">
      <alignment vertical="center"/>
    </xf>
    <xf numFmtId="2" fontId="8" fillId="0" borderId="71" xfId="0" applyNumberFormat="1" applyFont="1" applyBorder="1" applyAlignment="1">
      <alignment horizontal="center" vertical="center"/>
    </xf>
    <xf numFmtId="9" fontId="1" fillId="0" borderId="82" xfId="54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0" fillId="33" borderId="31" xfId="0" applyFont="1" applyFill="1" applyBorder="1" applyAlignment="1">
      <alignment horizontal="right" vertical="center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10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197" fontId="0" fillId="0" borderId="13" xfId="0" applyNumberFormat="1" applyFill="1" applyBorder="1" applyAlignment="1">
      <alignment/>
    </xf>
    <xf numFmtId="197" fontId="0" fillId="0" borderId="56" xfId="0" applyNumberFormat="1" applyFill="1" applyBorder="1" applyAlignment="1">
      <alignment/>
    </xf>
    <xf numFmtId="197" fontId="1" fillId="0" borderId="13" xfId="0" applyNumberFormat="1" applyFont="1" applyFill="1" applyBorder="1" applyAlignment="1">
      <alignment/>
    </xf>
    <xf numFmtId="197" fontId="0" fillId="0" borderId="15" xfId="0" applyNumberFormat="1" applyFill="1" applyBorder="1" applyAlignment="1">
      <alignment/>
    </xf>
    <xf numFmtId="197" fontId="0" fillId="0" borderId="16" xfId="0" applyNumberFormat="1" applyFill="1" applyBorder="1" applyAlignment="1">
      <alignment/>
    </xf>
    <xf numFmtId="197" fontId="0" fillId="0" borderId="108" xfId="0" applyNumberFormat="1" applyFill="1" applyBorder="1" applyAlignment="1">
      <alignment/>
    </xf>
    <xf numFmtId="197" fontId="1" fillId="0" borderId="16" xfId="0" applyNumberFormat="1" applyFont="1" applyFill="1" applyBorder="1" applyAlignment="1">
      <alignment/>
    </xf>
    <xf numFmtId="197" fontId="0" fillId="0" borderId="14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197" fontId="0" fillId="0" borderId="59" xfId="0" applyNumberFormat="1" applyFill="1" applyBorder="1" applyAlignment="1">
      <alignment/>
    </xf>
    <xf numFmtId="197" fontId="1" fillId="0" borderId="14" xfId="0" applyNumberFormat="1" applyFont="1" applyFill="1" applyBorder="1" applyAlignment="1">
      <alignment/>
    </xf>
    <xf numFmtId="197" fontId="8" fillId="0" borderId="14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197" fontId="0" fillId="0" borderId="37" xfId="0" applyNumberFormat="1" applyFill="1" applyBorder="1" applyAlignment="1">
      <alignment vertical="center"/>
    </xf>
    <xf numFmtId="200" fontId="0" fillId="0" borderId="24" xfId="0" applyNumberFormat="1" applyFill="1" applyBorder="1" applyAlignment="1">
      <alignment/>
    </xf>
    <xf numFmtId="177" fontId="0" fillId="0" borderId="0" xfId="0" applyNumberFormat="1" applyAlignment="1">
      <alignment/>
    </xf>
    <xf numFmtId="4" fontId="3" fillId="0" borderId="15" xfId="0" applyNumberFormat="1" applyFont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109" xfId="0" applyFont="1" applyFill="1" applyBorder="1" applyAlignment="1">
      <alignment horizontal="center" vertical="center"/>
    </xf>
    <xf numFmtId="0" fontId="7" fillId="33" borderId="110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Continuous" vertical="center" wrapText="1"/>
    </xf>
    <xf numFmtId="0" fontId="7" fillId="33" borderId="90" xfId="0" applyFont="1" applyFill="1" applyBorder="1" applyAlignment="1">
      <alignment horizontal="centerContinuous" vertical="center" wrapText="1"/>
    </xf>
    <xf numFmtId="0" fontId="7" fillId="33" borderId="6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6" fillId="33" borderId="11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Continuous" vertical="center" wrapText="1"/>
    </xf>
    <xf numFmtId="0" fontId="7" fillId="33" borderId="24" xfId="0" applyFont="1" applyFill="1" applyBorder="1" applyAlignment="1">
      <alignment horizontal="centerContinuous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11" fillId="33" borderId="113" xfId="0" applyFont="1" applyFill="1" applyBorder="1" applyAlignment="1">
      <alignment horizontal="center" vertical="center" wrapText="1"/>
    </xf>
    <xf numFmtId="0" fontId="7" fillId="33" borderId="114" xfId="0" applyFont="1" applyFill="1" applyBorder="1" applyAlignment="1">
      <alignment horizontal="center" vertical="center"/>
    </xf>
    <xf numFmtId="2" fontId="0" fillId="0" borderId="115" xfId="0" applyNumberFormat="1" applyBorder="1" applyAlignment="1">
      <alignment vertical="center"/>
    </xf>
    <xf numFmtId="2" fontId="0" fillId="0" borderId="114" xfId="0" applyNumberFormat="1" applyBorder="1" applyAlignment="1">
      <alignment vertical="center"/>
    </xf>
    <xf numFmtId="2" fontId="0" fillId="0" borderId="116" xfId="0" applyNumberFormat="1" applyBorder="1" applyAlignment="1">
      <alignment vertical="center"/>
    </xf>
    <xf numFmtId="197" fontId="0" fillId="0" borderId="44" xfId="0" applyNumberFormat="1" applyFill="1" applyBorder="1" applyAlignment="1">
      <alignment vertical="center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119" xfId="0" applyFont="1" applyFill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6" fillId="33" borderId="1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33" borderId="123" xfId="0" applyFont="1" applyFill="1" applyBorder="1" applyAlignment="1">
      <alignment horizontal="center" vertical="center" wrapText="1"/>
    </xf>
    <xf numFmtId="0" fontId="7" fillId="33" borderId="124" xfId="0" applyFont="1" applyFill="1" applyBorder="1" applyAlignment="1">
      <alignment/>
    </xf>
    <xf numFmtId="0" fontId="7" fillId="33" borderId="125" xfId="0" applyFont="1" applyFill="1" applyBorder="1" applyAlignment="1">
      <alignment horizontal="center" vertical="center" wrapText="1"/>
    </xf>
    <xf numFmtId="0" fontId="7" fillId="33" borderId="12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3" borderId="124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/>
    </xf>
    <xf numFmtId="0" fontId="6" fillId="33" borderId="127" xfId="0" applyFont="1" applyFill="1" applyBorder="1" applyAlignment="1">
      <alignment horizontal="center" vertical="center"/>
    </xf>
    <xf numFmtId="0" fontId="6" fillId="33" borderId="127" xfId="0" applyFont="1" applyFill="1" applyBorder="1" applyAlignment="1">
      <alignment vertical="center"/>
    </xf>
    <xf numFmtId="0" fontId="6" fillId="33" borderId="124" xfId="0" applyFont="1" applyFill="1" applyBorder="1" applyAlignment="1">
      <alignment vertical="center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28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29" xfId="0" applyFont="1" applyFill="1" applyBorder="1" applyAlignment="1">
      <alignment vertical="center" wrapText="1"/>
    </xf>
    <xf numFmtId="0" fontId="7" fillId="33" borderId="125" xfId="0" applyFont="1" applyFill="1" applyBorder="1" applyAlignment="1">
      <alignment vertical="center" wrapText="1"/>
    </xf>
    <xf numFmtId="0" fontId="7" fillId="33" borderId="127" xfId="0" applyFont="1" applyFill="1" applyBorder="1" applyAlignment="1">
      <alignment horizontal="center" vertical="center" wrapText="1"/>
    </xf>
    <xf numFmtId="0" fontId="7" fillId="33" borderId="127" xfId="0" applyFont="1" applyFill="1" applyBorder="1" applyAlignment="1">
      <alignment vertical="center" wrapText="1"/>
    </xf>
    <xf numFmtId="0" fontId="6" fillId="33" borderId="98" xfId="0" applyFont="1" applyFill="1" applyBorder="1" applyAlignment="1">
      <alignment horizontal="center" vertical="center"/>
    </xf>
    <xf numFmtId="0" fontId="6" fillId="33" borderId="130" xfId="0" applyFont="1" applyFill="1" applyBorder="1" applyAlignment="1">
      <alignment horizontal="center" vertical="center" wrapText="1"/>
    </xf>
    <xf numFmtId="0" fontId="6" fillId="33" borderId="129" xfId="0" applyFont="1" applyFill="1" applyBorder="1" applyAlignment="1">
      <alignment horizontal="center" vertical="center" wrapText="1"/>
    </xf>
    <xf numFmtId="0" fontId="6" fillId="33" borderId="125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/>
    </xf>
    <xf numFmtId="0" fontId="6" fillId="33" borderId="134" xfId="0" applyFont="1" applyFill="1" applyBorder="1" applyAlignment="1">
      <alignment horizontal="center" vertical="center"/>
    </xf>
    <xf numFmtId="0" fontId="7" fillId="33" borderId="127" xfId="0" applyFont="1" applyFill="1" applyBorder="1" applyAlignment="1">
      <alignment horizontal="center" vertical="center"/>
    </xf>
    <xf numFmtId="0" fontId="7" fillId="33" borderId="127" xfId="0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35" xfId="0" applyFont="1" applyFill="1" applyBorder="1" applyAlignment="1">
      <alignment horizontal="center" vertical="center"/>
    </xf>
    <xf numFmtId="0" fontId="7" fillId="33" borderId="136" xfId="0" applyFont="1" applyFill="1" applyBorder="1" applyAlignment="1">
      <alignment horizontal="center" vertical="center"/>
    </xf>
    <xf numFmtId="0" fontId="7" fillId="33" borderId="13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6" fillId="33" borderId="138" xfId="0" applyFont="1" applyFill="1" applyBorder="1" applyAlignment="1">
      <alignment horizontal="center" vertical="center"/>
    </xf>
    <xf numFmtId="0" fontId="6" fillId="33" borderId="137" xfId="0" applyFont="1" applyFill="1" applyBorder="1" applyAlignment="1">
      <alignment horizontal="center" vertical="center"/>
    </xf>
    <xf numFmtId="0" fontId="11" fillId="33" borderId="139" xfId="0" applyFont="1" applyFill="1" applyBorder="1" applyAlignment="1">
      <alignment horizontal="center" vertical="center" wrapText="1"/>
    </xf>
    <xf numFmtId="0" fontId="11" fillId="33" borderId="140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207" fontId="1" fillId="0" borderId="20" xfId="54" applyNumberFormat="1" applyFont="1" applyBorder="1" applyAlignment="1">
      <alignment horizontal="center" vertical="center"/>
    </xf>
    <xf numFmtId="207" fontId="1" fillId="0" borderId="18" xfId="54" applyNumberFormat="1" applyFont="1" applyBorder="1" applyAlignment="1">
      <alignment horizontal="center" vertical="center"/>
    </xf>
    <xf numFmtId="207" fontId="1" fillId="0" borderId="81" xfId="54" applyNumberFormat="1" applyFont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 wrapText="1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center" vertical="center" wrapText="1"/>
    </xf>
    <xf numFmtId="9" fontId="1" fillId="0" borderId="20" xfId="54" applyFont="1" applyBorder="1" applyAlignment="1">
      <alignment horizontal="center" vertical="center"/>
    </xf>
    <xf numFmtId="9" fontId="1" fillId="0" borderId="81" xfId="54" applyFont="1" applyBorder="1" applyAlignment="1">
      <alignment horizontal="center" vertical="center"/>
    </xf>
    <xf numFmtId="0" fontId="7" fillId="33" borderId="141" xfId="0" applyFont="1" applyFill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 wrapText="1"/>
    </xf>
    <xf numFmtId="0" fontId="6" fillId="33" borderId="142" xfId="0" applyFont="1" applyFill="1" applyBorder="1" applyAlignment="1">
      <alignment horizontal="center" vertical="center" wrapText="1"/>
    </xf>
    <xf numFmtId="0" fontId="6" fillId="33" borderId="12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3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2" fontId="8" fillId="0" borderId="37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1" fillId="33" borderId="102" xfId="0" applyFont="1" applyFill="1" applyBorder="1" applyAlignment="1">
      <alignment horizontal="center" vertical="center" wrapText="1"/>
    </xf>
    <xf numFmtId="0" fontId="11" fillId="33" borderId="144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/>
    </xf>
    <xf numFmtId="0" fontId="6" fillId="33" borderId="129" xfId="0" applyFont="1" applyFill="1" applyBorder="1" applyAlignment="1">
      <alignment horizontal="center" vertical="center"/>
    </xf>
    <xf numFmtId="9" fontId="1" fillId="0" borderId="18" xfId="54" applyFont="1" applyBorder="1" applyAlignment="1">
      <alignment horizontal="center" vertical="center"/>
    </xf>
    <xf numFmtId="0" fontId="6" fillId="33" borderId="141" xfId="0" applyFont="1" applyFill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/>
    </xf>
    <xf numFmtId="0" fontId="7" fillId="33" borderId="132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/>
    </xf>
    <xf numFmtId="0" fontId="6" fillId="33" borderId="147" xfId="0" applyFont="1" applyFill="1" applyBorder="1" applyAlignment="1">
      <alignment horizontal="center" vertical="center"/>
    </xf>
    <xf numFmtId="0" fontId="6" fillId="33" borderId="148" xfId="0" applyFont="1" applyFill="1" applyBorder="1" applyAlignment="1">
      <alignment horizontal="center" vertical="center"/>
    </xf>
    <xf numFmtId="0" fontId="6" fillId="33" borderId="149" xfId="0" applyFont="1" applyFill="1" applyBorder="1" applyAlignment="1">
      <alignment horizontal="center" vertical="center"/>
    </xf>
    <xf numFmtId="0" fontId="6" fillId="33" borderId="138" xfId="0" applyFont="1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center" vertical="center" wrapText="1"/>
    </xf>
    <xf numFmtId="0" fontId="7" fillId="33" borderId="138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197" fontId="81" fillId="0" borderId="0" xfId="0" applyNumberFormat="1" applyFont="1" applyBorder="1" applyAlignment="1">
      <alignment/>
    </xf>
    <xf numFmtId="9" fontId="81" fillId="0" borderId="0" xfId="54" applyFont="1" applyBorder="1" applyAlignment="1">
      <alignment/>
    </xf>
    <xf numFmtId="0" fontId="81" fillId="0" borderId="0" xfId="0" applyFont="1" applyBorder="1" applyAlignment="1">
      <alignment horizontal="center"/>
    </xf>
    <xf numFmtId="1" fontId="81" fillId="0" borderId="0" xfId="54" applyNumberFormat="1" applyFont="1" applyBorder="1" applyAlignment="1">
      <alignment/>
    </xf>
    <xf numFmtId="0" fontId="82" fillId="0" borderId="0" xfId="0" applyFont="1" applyBorder="1" applyAlignment="1">
      <alignment horizontal="center" vertical="center" wrapText="1"/>
    </xf>
    <xf numFmtId="9" fontId="81" fillId="0" borderId="0" xfId="54" applyNumberFormat="1" applyFont="1" applyBorder="1" applyAlignment="1">
      <alignment/>
    </xf>
    <xf numFmtId="10" fontId="81" fillId="0" borderId="0" xfId="54" applyNumberFormat="1" applyFont="1" applyBorder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197" fontId="81" fillId="0" borderId="0" xfId="0" applyNumberFormat="1" applyFont="1" applyBorder="1" applyAlignment="1">
      <alignment vertical="center"/>
    </xf>
    <xf numFmtId="9" fontId="81" fillId="0" borderId="0" xfId="54" applyFont="1" applyBorder="1" applyAlignment="1">
      <alignment vertical="center"/>
    </xf>
    <xf numFmtId="43" fontId="81" fillId="0" borderId="0" xfId="0" applyNumberFormat="1" applyFont="1" applyAlignment="1">
      <alignment/>
    </xf>
    <xf numFmtId="2" fontId="81" fillId="0" borderId="0" xfId="0" applyNumberFormat="1" applyFont="1" applyAlignment="1">
      <alignment/>
    </xf>
    <xf numFmtId="43" fontId="81" fillId="0" borderId="0" xfId="0" applyNumberFormat="1" applyFont="1" applyBorder="1" applyAlignment="1">
      <alignment/>
    </xf>
    <xf numFmtId="9" fontId="81" fillId="0" borderId="0" xfId="54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81" fillId="0" borderId="0" xfId="0" applyNumberFormat="1" applyFont="1" applyBorder="1" applyAlignment="1">
      <alignment/>
    </xf>
    <xf numFmtId="9" fontId="81" fillId="0" borderId="0" xfId="0" applyNumberFormat="1" applyFont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1" fontId="81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2011, SEGÚN EL SISTEMA ELÉCTRICO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284"/>
          <c:w val="0.915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'7.1'!$I$8:$J$8</c:f>
              <c:strCache/>
            </c:strRef>
          </c:cat>
          <c:val>
            <c:numRef>
              <c:f>'7.1'!$I$9:$J$9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'7.1'!$I$8:$J$8</c:f>
              <c:strCache/>
            </c:strRef>
          </c:cat>
          <c:val>
            <c:numRef>
              <c:f>'7.1'!$I$10:$J$10</c:f>
              <c:numCache/>
            </c:numRef>
          </c:val>
        </c:ser>
        <c:overlap val="100"/>
        <c:gapWidth val="310"/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EL  EMPRESAS GENERADORAS PARA USO PROPIO</a:t>
            </a:r>
          </a:p>
        </c:rich>
      </c:tx>
      <c:layout>
        <c:manualLayout>
          <c:xMode val="factor"/>
          <c:yMode val="factor"/>
          <c:x val="-0.0075"/>
          <c:y val="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"/>
          <c:y val="0.30425"/>
          <c:w val="0.962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'7.2'!$B$49:$C$49</c:f>
              <c:strCache/>
            </c:strRef>
          </c:cat>
          <c:val>
            <c:numRef>
              <c:f>'7.2'!$B$63:$C$63</c:f>
              <c:numCache/>
            </c:numRef>
          </c:val>
          <c:shape val="box"/>
        </c:ser>
        <c:shape val="box"/>
        <c:axId val="26180343"/>
        <c:axId val="34296496"/>
      </c:bar3D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EL MERCADO ELÉCTRICO DE DISTRIBUCIÓN, POR NIVEL DE TENSIÓN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11575"/>
          <c:y val="0.237"/>
          <c:w val="0.76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'7.3'!$O$55:$P$56</c:f>
              <c:multiLvlStrCache/>
            </c:multiLvlStrRef>
          </c:cat>
          <c:val>
            <c:numRef>
              <c:f>'7.3'!$O$57:$P$57</c:f>
              <c:numCache/>
            </c:numRef>
          </c:val>
        </c:ser>
        <c:gapWidth val="340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SUBSISTEMAS DE TRANSMISIÓN Y NIVEL DE TENSIÓN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48"/>
      <c:rotY val="20"/>
      <c:depthPercent val="50"/>
      <c:rAngAx val="1"/>
    </c:view3D>
    <c:plotArea>
      <c:layout>
        <c:manualLayout>
          <c:xMode val="edge"/>
          <c:yMode val="edge"/>
          <c:x val="0.032"/>
          <c:y val="0.2225"/>
          <c:w val="0.8365"/>
          <c:h val="0.70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'7.3'!$L$27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'7.3'!$M$24:$O$25</c:f>
              <c:multiLvlStrCache/>
            </c:multiLvlStrRef>
          </c:cat>
          <c:val>
            <c:numRef>
              <c:f>'7.3'!$M$27:$O$27</c:f>
              <c:numCache/>
            </c:numRef>
          </c:val>
          <c:shape val="box"/>
        </c:ser>
        <c:ser>
          <c:idx val="0"/>
          <c:order val="1"/>
          <c:tx>
            <c:strRef>
              <c:f>'7.3'!$L$26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'7.3'!$M$24:$O$25</c:f>
              <c:multiLvlStrCache/>
            </c:multiLvlStrRef>
          </c:cat>
          <c:val>
            <c:numRef>
              <c:f>'7.3'!$M$26:$O$26</c:f>
              <c:numCache/>
            </c:numRef>
          </c:val>
          <c:shape val="box"/>
        </c:ser>
        <c:overlap val="100"/>
        <c:gapWidth val="110"/>
        <c:shape val="box"/>
        <c:axId val="37648267"/>
        <c:axId val="3290084"/>
      </c:bar3DChart>
      <c:catAx>
        <c:axId val="37648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Subsistema</a:t>
                </a:r>
              </a:p>
            </c:rich>
          </c:tx>
          <c:layout>
            <c:manualLayout>
              <c:xMode val="factor"/>
              <c:yMode val="factor"/>
              <c:x val="0.0412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1"/>
        <c:lblOffset val="60"/>
        <c:tickLblSkip val="1"/>
        <c:noMultiLvlLbl val="0"/>
      </c:catAx>
      <c:valAx>
        <c:axId val="3290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8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826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53675"/>
          <c:w val="0.197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TRANSMISIÓN POR NIVEL DE TENSIÓN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75"/>
          <c:y val="0.42675"/>
          <c:w val="0.646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'7.3'!$M$25:$O$25</c:f>
              <c:strCache/>
            </c:strRef>
          </c:cat>
          <c:val>
            <c:numRef>
              <c:f>'7.3'!$M$28:$O$28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'7.3'!$M$25:$O$25</c:f>
              <c:strCache/>
            </c:strRef>
          </c:cat>
          <c:val>
            <c:numRef>
              <c:f>'7.3'!$M$29:$O$29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 3 472 GW.h</a:t>
            </a:r>
          </a:p>
        </c:rich>
      </c:tx>
      <c:layout>
        <c:manualLayout>
          <c:xMode val="factor"/>
          <c:yMode val="factor"/>
          <c:x val="-0.2425"/>
          <c:y val="0.187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2675"/>
          <c:w val="0.24825"/>
          <c:h val="0.2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'7.4'!$R$34:$R$36</c:f>
              <c:strCache/>
            </c:strRef>
          </c:cat>
          <c:val>
            <c:numRef>
              <c:f>'7.4'!$S$34:$S$36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55 GW.h</a:t>
            </a:r>
          </a:p>
        </c:rich>
      </c:tx>
      <c:layout>
        <c:manualLayout>
          <c:xMode val="factor"/>
          <c:yMode val="factor"/>
          <c:x val="-0.01925"/>
          <c:y val="0.060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0425"/>
          <c:w val="0.603"/>
          <c:h val="0.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'7.4'!$R$34:$R$36</c:f>
              <c:strCache/>
            </c:strRef>
          </c:cat>
          <c:val>
            <c:numRef>
              <c:f>'7.4'!$Y$34:$Y$36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1 992 GW.h</a:t>
            </a:r>
          </a:p>
        </c:rich>
      </c:tx>
      <c:layout>
        <c:manualLayout>
          <c:xMode val="factor"/>
          <c:yMode val="factor"/>
          <c:x val="-0.199"/>
          <c:y val="0.14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3"/>
          <c:y val="0.4145"/>
          <c:w val="0.17025"/>
          <c:h val="0.4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9A900"/>
                  </a:gs>
                  <a:gs pos="50000">
                    <a:srgbClr val="FFFF00"/>
                  </a:gs>
                  <a:gs pos="100000">
                    <a:srgbClr val="A9A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658700"/>
                  </a:gs>
                  <a:gs pos="50000">
                    <a:srgbClr val="99CC00"/>
                  </a:gs>
                  <a:gs pos="100000">
                    <a:srgbClr val="6587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'7.4'!$S$38:$V$38</c:f>
              <c:strCache/>
            </c:strRef>
          </c:cat>
          <c:val>
            <c:numRef>
              <c:f>'7.4'!$S$39:$V$39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 41 GW.h</a:t>
            </a:r>
          </a:p>
        </c:rich>
      </c:tx>
      <c:layout>
        <c:manualLayout>
          <c:xMode val="factor"/>
          <c:yMode val="factor"/>
          <c:x val="-0.0205"/>
          <c:y val="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31225"/>
          <c:y val="0.3265"/>
          <c:w val="0.36075"/>
          <c:h val="0.5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'7.4'!$Y$38:$Z$38</c:f>
              <c:strCache/>
            </c:strRef>
          </c:cat>
          <c:val>
            <c:numRef>
              <c:f>'7.4'!$Y$39:$Z$39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2011, POR TIPO DE SISTEMA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4125"/>
          <c:y val="0.41525"/>
          <c:w val="0.61375"/>
          <c:h val="0.3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'7.1'!$I$21:$J$21</c:f>
              <c:strCache/>
            </c:strRef>
          </c:cat>
          <c:val>
            <c:numRef>
              <c:f>'7.1'!$I$22:$J$22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2011, POR NIVEL DE TENSIÓN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55"/>
          <c:y val="0.28"/>
          <c:w val="0.8987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'7.1'!$I$35:$I$38</c:f>
              <c:strCache/>
            </c:strRef>
          </c:cat>
          <c:val>
            <c:numRef>
              <c:f>'7.1'!$J$35:$J$38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'7.1'!$I$35:$I$38</c:f>
              <c:strCache/>
            </c:strRef>
          </c:cat>
          <c:val>
            <c:numRef>
              <c:f>'7.1'!$K$35:$K$38</c:f>
              <c:numCache/>
            </c:numRef>
          </c:val>
        </c:ser>
        <c:overlap val="70"/>
        <c:gapWidth val="60"/>
        <c:axId val="55131145"/>
        <c:axId val="26418258"/>
      </c:barChart>
      <c:catAx>
        <c:axId val="551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de tensión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TRANSMISION POR TIPO DE MERCADO Y SISTEMA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3375"/>
          <c:w val="0.98425"/>
          <c:h val="0.5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'7.2'!$M$76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'7.2'!$N$75:$O$75</c:f>
              <c:strCache/>
            </c:strRef>
          </c:cat>
          <c:val>
            <c:numRef>
              <c:f>'7.2'!$N$76:$O$76</c:f>
              <c:numCache/>
            </c:numRef>
          </c:val>
          <c:shape val="box"/>
        </c:ser>
        <c:ser>
          <c:idx val="1"/>
          <c:order val="1"/>
          <c:tx>
            <c:strRef>
              <c:f>'7.2'!$M$77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'7.2'!$N$75:$O$75</c:f>
              <c:strCache/>
            </c:strRef>
          </c:cat>
          <c:val>
            <c:numRef>
              <c:f>'7.2'!$N$77:$O$77</c:f>
              <c:numCache/>
            </c:numRef>
          </c:val>
          <c:shape val="box"/>
        </c:ser>
        <c:shape val="box"/>
        <c:axId val="36437731"/>
        <c:axId val="59504124"/>
      </c:bar3D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92925"/>
          <c:w val="0.67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 EN EL SISTEMA ELÉCTRICO DE TRANSMISIÓN, POR SISTEMA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235"/>
          <c:w val="0.6892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'7.2'!$N$93:$O$93</c:f>
              <c:strCache/>
            </c:strRef>
          </c:cat>
          <c:val>
            <c:numRef>
              <c:f>'7.2'!$N$95:$O$95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EN EL MERCADO ELÉCTRICO POR SISTEMA DE DISTRIBUCIÓN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1"/>
          <c:y val="0.472"/>
          <c:w val="0.4825"/>
          <c:h val="0.3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'7.2'!$O$116:$P$116</c:f>
              <c:strCache/>
            </c:strRef>
          </c:cat>
          <c:val>
            <c:numRef>
              <c:f>'7.2'!$O$120:$P$120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 ELÉCTRICAS EN EL MERCADO ELÉCTRICO, POR SUBSISTEMA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334"/>
          <c:w val="1"/>
          <c:h val="0.5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'7.2'!$M$19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'7.2'!$N$18:$O$18</c:f>
              <c:strCache/>
            </c:strRef>
          </c:cat>
          <c:val>
            <c:numRef>
              <c:f>'7.2'!$N$19:$O$19</c:f>
              <c:numCache/>
            </c:numRef>
          </c:val>
          <c:shape val="box"/>
        </c:ser>
        <c:ser>
          <c:idx val="1"/>
          <c:order val="1"/>
          <c:tx>
            <c:strRef>
              <c:f>'7.2'!$M$20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'7.2'!$N$18:$O$18</c:f>
              <c:strCache/>
            </c:strRef>
          </c:cat>
          <c:val>
            <c:numRef>
              <c:f>'7.2'!$N$20:$O$20</c:f>
              <c:numCache/>
            </c:numRef>
          </c:val>
          <c:shape val="box"/>
        </c:ser>
        <c:gapWidth val="90"/>
        <c:shape val="box"/>
        <c:axId val="65775069"/>
        <c:axId val="55104710"/>
      </c:bar3D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1875"/>
          <c:w val="0.6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 DE DISTRIBUCIÓN Y TIPO DE SISTEMA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527"/>
          <c:y val="0.25275"/>
          <c:w val="0.36975"/>
          <c:h val="0.59825"/>
        </c:manualLayout>
      </c:layout>
      <c:doughnutChart>
        <c:varyColors val="1"/>
        <c:ser>
          <c:idx val="0"/>
          <c:order val="0"/>
          <c:tx>
            <c:strRef>
              <c:f>'7.2'!$O$116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'7.2'!$N$117:$N$118</c:f>
              <c:strCache/>
            </c:strRef>
          </c:cat>
          <c:val>
            <c:numRef>
              <c:f>'7.2'!$O$117:$O$118</c:f>
              <c:numCache/>
            </c:numRef>
          </c:val>
        </c:ser>
        <c:ser>
          <c:idx val="1"/>
          <c:order val="1"/>
          <c:tx>
            <c:strRef>
              <c:f>'7.2'!$P$116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'7.2'!$N$117:$N$118</c:f>
              <c:strCache/>
            </c:strRef>
          </c:cat>
          <c:val>
            <c:numRef>
              <c:f>'7.2'!$P$117:$P$118</c:f>
              <c:numCache/>
            </c:numRef>
          </c:val>
        </c:ser>
        <c:firstSliceAng val="60"/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8755"/>
          <c:w val="0.4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EN EL MERCADO ELÉCTRICO SEGUN EL SISTEMA ELÉCTRICO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30525"/>
          <c:y val="0.47775"/>
          <c:w val="0.3975"/>
          <c:h val="0.223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'7.2'!$H$9:$I$9</c:f>
              <c:strCache/>
            </c:strRef>
          </c:cat>
          <c:val>
            <c:numRef>
              <c:f>'7.2'!$H$23:$I$23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847725</xdr:colOff>
      <xdr:row>12</xdr:row>
      <xdr:rowOff>9525</xdr:rowOff>
    </xdr:to>
    <xdr:graphicFrame>
      <xdr:nvGraphicFramePr>
        <xdr:cNvPr id="1" name="Chart 179"/>
        <xdr:cNvGraphicFramePr/>
      </xdr:nvGraphicFramePr>
      <xdr:xfrm>
        <a:off x="4562475" y="96202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6</xdr:col>
      <xdr:colOff>866775</xdr:colOff>
      <xdr:row>28</xdr:row>
      <xdr:rowOff>9525</xdr:rowOff>
    </xdr:to>
    <xdr:graphicFrame>
      <xdr:nvGraphicFramePr>
        <xdr:cNvPr id="2" name="Chart 186"/>
        <xdr:cNvGraphicFramePr/>
      </xdr:nvGraphicFramePr>
      <xdr:xfrm>
        <a:off x="4552950" y="4572000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31</xdr:row>
      <xdr:rowOff>228600</xdr:rowOff>
    </xdr:from>
    <xdr:to>
      <xdr:col>6</xdr:col>
      <xdr:colOff>866775</xdr:colOff>
      <xdr:row>43</xdr:row>
      <xdr:rowOff>228600</xdr:rowOff>
    </xdr:to>
    <xdr:graphicFrame>
      <xdr:nvGraphicFramePr>
        <xdr:cNvPr id="3" name="Chart 187"/>
        <xdr:cNvGraphicFramePr/>
      </xdr:nvGraphicFramePr>
      <xdr:xfrm>
        <a:off x="4562475" y="84582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0.026</cdr:y>
    </cdr:from>
    <cdr:to>
      <cdr:x>1</cdr:x>
      <cdr:y>0.134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7543800" cy="276225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0.01075</cdr:y>
    </cdr:from>
    <cdr:to>
      <cdr:x>0.98525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"/>
          <a:ext cx="7534275" cy="209550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26</xdr:row>
      <xdr:rowOff>104775</xdr:rowOff>
    </xdr:from>
    <xdr:to>
      <xdr:col>14</xdr:col>
      <xdr:colOff>238125</xdr:colOff>
      <xdr:row>42</xdr:row>
      <xdr:rowOff>95250</xdr:rowOff>
    </xdr:to>
    <xdr:graphicFrame>
      <xdr:nvGraphicFramePr>
        <xdr:cNvPr id="1" name="Chart 408"/>
        <xdr:cNvGraphicFramePr/>
      </xdr:nvGraphicFramePr>
      <xdr:xfrm>
        <a:off x="2466975" y="4953000"/>
        <a:ext cx="7820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28575</xdr:rowOff>
    </xdr:from>
    <xdr:to>
      <xdr:col>14</xdr:col>
      <xdr:colOff>228600</xdr:colOff>
      <xdr:row>42</xdr:row>
      <xdr:rowOff>57150</xdr:rowOff>
    </xdr:to>
    <xdr:graphicFrame>
      <xdr:nvGraphicFramePr>
        <xdr:cNvPr id="2" name="Chart 434"/>
        <xdr:cNvGraphicFramePr/>
      </xdr:nvGraphicFramePr>
      <xdr:xfrm>
        <a:off x="6210300" y="5362575"/>
        <a:ext cx="4067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361950</xdr:colOff>
      <xdr:row>43</xdr:row>
      <xdr:rowOff>152400</xdr:rowOff>
    </xdr:from>
    <xdr:to>
      <xdr:col>14</xdr:col>
      <xdr:colOff>238125</xdr:colOff>
      <xdr:row>62</xdr:row>
      <xdr:rowOff>9525</xdr:rowOff>
    </xdr:to>
    <xdr:graphicFrame>
      <xdr:nvGraphicFramePr>
        <xdr:cNvPr id="3" name="Chart 409"/>
        <xdr:cNvGraphicFramePr/>
      </xdr:nvGraphicFramePr>
      <xdr:xfrm>
        <a:off x="2447925" y="7753350"/>
        <a:ext cx="78390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46</xdr:row>
      <xdr:rowOff>76200</xdr:rowOff>
    </xdr:from>
    <xdr:to>
      <xdr:col>14</xdr:col>
      <xdr:colOff>257175</xdr:colOff>
      <xdr:row>61</xdr:row>
      <xdr:rowOff>28575</xdr:rowOff>
    </xdr:to>
    <xdr:graphicFrame>
      <xdr:nvGraphicFramePr>
        <xdr:cNvPr id="4" name="Chart 435"/>
        <xdr:cNvGraphicFramePr/>
      </xdr:nvGraphicFramePr>
      <xdr:xfrm>
        <a:off x="6515100" y="8162925"/>
        <a:ext cx="3790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40</xdr:row>
      <xdr:rowOff>19050</xdr:rowOff>
    </xdr:from>
    <xdr:to>
      <xdr:col>8</xdr:col>
      <xdr:colOff>323850</xdr:colOff>
      <xdr:row>42</xdr:row>
      <xdr:rowOff>57150</xdr:rowOff>
    </xdr:to>
    <xdr:sp>
      <xdr:nvSpPr>
        <xdr:cNvPr id="5" name="Text Box 1143"/>
        <xdr:cNvSpPr txBox="1">
          <a:spLocks noChangeArrowheads="1"/>
        </xdr:cNvSpPr>
      </xdr:nvSpPr>
      <xdr:spPr>
        <a:xfrm>
          <a:off x="2562225" y="7134225"/>
          <a:ext cx="419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0.15325</cdr:y>
    </cdr:from>
    <cdr:to>
      <cdr:x>0.742</cdr:x>
      <cdr:y>0.33725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466725"/>
          <a:ext cx="1857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1 944GW.h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165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 110 GW.h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0.2265</cdr:y>
    </cdr:from>
    <cdr:to>
      <cdr:x>0.824</cdr:x>
      <cdr:y>0.3125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695325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2 110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0.22775</cdr:y>
    </cdr:from>
    <cdr:to>
      <cdr:x>0.72425</cdr:x>
      <cdr:y>0.32375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619125"/>
          <a:ext cx="1990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1 601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0.15225</cdr:y>
    </cdr:from>
    <cdr:to>
      <cdr:x>0.77425</cdr:x>
      <cdr:y>0.36425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38300" y="476250"/>
          <a:ext cx="1857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 :  1 914,7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 :       10,6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1 925,4 GW.h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0.21375</cdr:y>
    </cdr:from>
    <cdr:to>
      <cdr:x>0.65125</cdr:x>
      <cdr:y>0.28175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95475" y="609600"/>
          <a:ext cx="1438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185 GW.h</a:t>
          </a:r>
        </a:p>
      </cdr:txBody>
    </cdr:sp>
  </cdr:relSizeAnchor>
  <cdr:relSizeAnchor xmlns:cdr="http://schemas.openxmlformats.org/drawingml/2006/chartDrawing">
    <cdr:from>
      <cdr:x>0.3375</cdr:x>
      <cdr:y>0.51025</cdr:y>
    </cdr:from>
    <cdr:to>
      <cdr:x>0.43825</cdr:x>
      <cdr:y>0.607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724025" y="1457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0.6515</cdr:x>
      <cdr:y>0.24525</cdr:y>
    </cdr:from>
    <cdr:to>
      <cdr:x>0.75225</cdr:x>
      <cdr:y>0.342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324225" y="695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87</xdr:row>
      <xdr:rowOff>28575</xdr:rowOff>
    </xdr:from>
    <xdr:to>
      <xdr:col>5</xdr:col>
      <xdr:colOff>361950</xdr:colOff>
      <xdr:row>106</xdr:row>
      <xdr:rowOff>0</xdr:rowOff>
    </xdr:to>
    <xdr:graphicFrame>
      <xdr:nvGraphicFramePr>
        <xdr:cNvPr id="1" name="Chart 849"/>
        <xdr:cNvGraphicFramePr/>
      </xdr:nvGraphicFramePr>
      <xdr:xfrm>
        <a:off x="190500" y="15211425"/>
        <a:ext cx="4562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87</xdr:row>
      <xdr:rowOff>0</xdr:rowOff>
    </xdr:from>
    <xdr:to>
      <xdr:col>10</xdr:col>
      <xdr:colOff>0</xdr:colOff>
      <xdr:row>106</xdr:row>
      <xdr:rowOff>0</xdr:rowOff>
    </xdr:to>
    <xdr:graphicFrame>
      <xdr:nvGraphicFramePr>
        <xdr:cNvPr id="2" name="Chart 272"/>
        <xdr:cNvGraphicFramePr/>
      </xdr:nvGraphicFramePr>
      <xdr:xfrm>
        <a:off x="4895850" y="15182850"/>
        <a:ext cx="4162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128</xdr:row>
      <xdr:rowOff>0</xdr:rowOff>
    </xdr:from>
    <xdr:to>
      <xdr:col>5</xdr:col>
      <xdr:colOff>323850</xdr:colOff>
      <xdr:row>144</xdr:row>
      <xdr:rowOff>152400</xdr:rowOff>
    </xdr:to>
    <xdr:graphicFrame>
      <xdr:nvGraphicFramePr>
        <xdr:cNvPr id="3" name="Chart 283"/>
        <xdr:cNvGraphicFramePr/>
      </xdr:nvGraphicFramePr>
      <xdr:xfrm>
        <a:off x="171450" y="22593300"/>
        <a:ext cx="4543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24</xdr:row>
      <xdr:rowOff>66675</xdr:rowOff>
    </xdr:from>
    <xdr:to>
      <xdr:col>5</xdr:col>
      <xdr:colOff>171450</xdr:colOff>
      <xdr:row>43</xdr:row>
      <xdr:rowOff>123825</xdr:rowOff>
    </xdr:to>
    <xdr:graphicFrame>
      <xdr:nvGraphicFramePr>
        <xdr:cNvPr id="4" name="Chart 282"/>
        <xdr:cNvGraphicFramePr/>
      </xdr:nvGraphicFramePr>
      <xdr:xfrm>
        <a:off x="38100" y="4648200"/>
        <a:ext cx="4524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31</xdr:row>
      <xdr:rowOff>28575</xdr:rowOff>
    </xdr:from>
    <xdr:to>
      <xdr:col>2</xdr:col>
      <xdr:colOff>228600</xdr:colOff>
      <xdr:row>32</xdr:row>
      <xdr:rowOff>133350</xdr:rowOff>
    </xdr:to>
    <xdr:sp>
      <xdr:nvSpPr>
        <xdr:cNvPr id="5" name="Text Box 515"/>
        <xdr:cNvSpPr txBox="1">
          <a:spLocks noChangeArrowheads="1"/>
        </xdr:cNvSpPr>
      </xdr:nvSpPr>
      <xdr:spPr>
        <a:xfrm>
          <a:off x="1524000" y="57435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2</xdr:col>
      <xdr:colOff>342900</xdr:colOff>
      <xdr:row>34</xdr:row>
      <xdr:rowOff>114300</xdr:rowOff>
    </xdr:from>
    <xdr:to>
      <xdr:col>2</xdr:col>
      <xdr:colOff>781050</xdr:colOff>
      <xdr:row>36</xdr:row>
      <xdr:rowOff>47625</xdr:rowOff>
    </xdr:to>
    <xdr:sp>
      <xdr:nvSpPr>
        <xdr:cNvPr id="6" name="Text Box 516"/>
        <xdr:cNvSpPr txBox="1">
          <a:spLocks noChangeArrowheads="1"/>
        </xdr:cNvSpPr>
      </xdr:nvSpPr>
      <xdr:spPr>
        <a:xfrm>
          <a:off x="2143125" y="63150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33%</a:t>
          </a:r>
        </a:p>
      </xdr:txBody>
    </xdr:sp>
    <xdr:clientData/>
  </xdr:twoCellAnchor>
  <xdr:twoCellAnchor>
    <xdr:from>
      <xdr:col>3</xdr:col>
      <xdr:colOff>304800</xdr:colOff>
      <xdr:row>36</xdr:row>
      <xdr:rowOff>66675</xdr:rowOff>
    </xdr:from>
    <xdr:to>
      <xdr:col>3</xdr:col>
      <xdr:colOff>752475</xdr:colOff>
      <xdr:row>37</xdr:row>
      <xdr:rowOff>152400</xdr:rowOff>
    </xdr:to>
    <xdr:sp>
      <xdr:nvSpPr>
        <xdr:cNvPr id="7" name="Text Box 517"/>
        <xdr:cNvSpPr txBox="1">
          <a:spLocks noChangeArrowheads="1"/>
        </xdr:cNvSpPr>
      </xdr:nvSpPr>
      <xdr:spPr>
        <a:xfrm>
          <a:off x="2962275" y="65913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49%</a:t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695325</xdr:colOff>
      <xdr:row>38</xdr:row>
      <xdr:rowOff>0</xdr:rowOff>
    </xdr:to>
    <xdr:sp>
      <xdr:nvSpPr>
        <xdr:cNvPr id="8" name="Text Box 518"/>
        <xdr:cNvSpPr txBox="1">
          <a:spLocks noChangeArrowheads="1"/>
        </xdr:cNvSpPr>
      </xdr:nvSpPr>
      <xdr:spPr>
        <a:xfrm>
          <a:off x="3695700" y="66008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51%</a:t>
          </a:r>
        </a:p>
      </xdr:txBody>
    </xdr:sp>
    <xdr:clientData/>
  </xdr:twoCellAnchor>
  <xdr:twoCellAnchor>
    <xdr:from>
      <xdr:col>5</xdr:col>
      <xdr:colOff>381000</xdr:colOff>
      <xdr:row>128</xdr:row>
      <xdr:rowOff>28575</xdr:rowOff>
    </xdr:from>
    <xdr:to>
      <xdr:col>10</xdr:col>
      <xdr:colOff>0</xdr:colOff>
      <xdr:row>144</xdr:row>
      <xdr:rowOff>123825</xdr:rowOff>
    </xdr:to>
    <xdr:graphicFrame>
      <xdr:nvGraphicFramePr>
        <xdr:cNvPr id="9" name="Chart 284"/>
        <xdr:cNvGraphicFramePr/>
      </xdr:nvGraphicFramePr>
      <xdr:xfrm>
        <a:off x="4772025" y="22621875"/>
        <a:ext cx="4286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342900</xdr:colOff>
      <xdr:row>133</xdr:row>
      <xdr:rowOff>47625</xdr:rowOff>
    </xdr:from>
    <xdr:to>
      <xdr:col>9</xdr:col>
      <xdr:colOff>295275</xdr:colOff>
      <xdr:row>134</xdr:row>
      <xdr:rowOff>76200</xdr:rowOff>
    </xdr:to>
    <xdr:sp>
      <xdr:nvSpPr>
        <xdr:cNvPr id="10" name="Text Box 521"/>
        <xdr:cNvSpPr txBox="1">
          <a:spLocks noChangeArrowheads="1"/>
        </xdr:cNvSpPr>
      </xdr:nvSpPr>
      <xdr:spPr>
        <a:xfrm>
          <a:off x="7534275" y="234505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419100</xdr:colOff>
      <xdr:row>134</xdr:row>
      <xdr:rowOff>85725</xdr:rowOff>
    </xdr:from>
    <xdr:to>
      <xdr:col>9</xdr:col>
      <xdr:colOff>371475</xdr:colOff>
      <xdr:row>135</xdr:row>
      <xdr:rowOff>123825</xdr:rowOff>
    </xdr:to>
    <xdr:sp>
      <xdr:nvSpPr>
        <xdr:cNvPr id="11" name="Text Box 522"/>
        <xdr:cNvSpPr txBox="1">
          <a:spLocks noChangeArrowheads="1"/>
        </xdr:cNvSpPr>
      </xdr:nvSpPr>
      <xdr:spPr>
        <a:xfrm>
          <a:off x="7610475" y="236505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</a:t>
          </a:r>
        </a:p>
      </xdr:txBody>
    </xdr:sp>
    <xdr:clientData/>
  </xdr:twoCellAnchor>
  <xdr:twoCellAnchor>
    <xdr:from>
      <xdr:col>5</xdr:col>
      <xdr:colOff>266700</xdr:colOff>
      <xdr:row>24</xdr:row>
      <xdr:rowOff>38100</xdr:rowOff>
    </xdr:from>
    <xdr:to>
      <xdr:col>9</xdr:col>
      <xdr:colOff>933450</xdr:colOff>
      <xdr:row>43</xdr:row>
      <xdr:rowOff>76200</xdr:rowOff>
    </xdr:to>
    <xdr:graphicFrame>
      <xdr:nvGraphicFramePr>
        <xdr:cNvPr id="12" name="Chart 826"/>
        <xdr:cNvGraphicFramePr/>
      </xdr:nvGraphicFramePr>
      <xdr:xfrm>
        <a:off x="4657725" y="4619625"/>
        <a:ext cx="438150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47</xdr:row>
      <xdr:rowOff>152400</xdr:rowOff>
    </xdr:from>
    <xdr:to>
      <xdr:col>9</xdr:col>
      <xdr:colOff>914400</xdr:colOff>
      <xdr:row>65</xdr:row>
      <xdr:rowOff>28575</xdr:rowOff>
    </xdr:to>
    <xdr:graphicFrame>
      <xdr:nvGraphicFramePr>
        <xdr:cNvPr id="13" name="Chart 827"/>
        <xdr:cNvGraphicFramePr/>
      </xdr:nvGraphicFramePr>
      <xdr:xfrm>
        <a:off x="3905250" y="8458200"/>
        <a:ext cx="51149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99</xdr:row>
      <xdr:rowOff>95250</xdr:rowOff>
    </xdr:from>
    <xdr:to>
      <xdr:col>4</xdr:col>
      <xdr:colOff>266700</xdr:colOff>
      <xdr:row>101</xdr:row>
      <xdr:rowOff>38100</xdr:rowOff>
    </xdr:to>
    <xdr:sp>
      <xdr:nvSpPr>
        <xdr:cNvPr id="14" name="Text Box 851"/>
        <xdr:cNvSpPr txBox="1">
          <a:spLocks noChangeArrowheads="1"/>
        </xdr:cNvSpPr>
      </xdr:nvSpPr>
      <xdr:spPr>
        <a:xfrm>
          <a:off x="3228975" y="172212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6%</a:t>
          </a:r>
        </a:p>
      </xdr:txBody>
    </xdr:sp>
    <xdr:clientData/>
  </xdr:twoCellAnchor>
  <xdr:twoCellAnchor>
    <xdr:from>
      <xdr:col>4</xdr:col>
      <xdr:colOff>238125</xdr:colOff>
      <xdr:row>99</xdr:row>
      <xdr:rowOff>28575</xdr:rowOff>
    </xdr:from>
    <xdr:to>
      <xdr:col>4</xdr:col>
      <xdr:colOff>723900</xdr:colOff>
      <xdr:row>100</xdr:row>
      <xdr:rowOff>152400</xdr:rowOff>
    </xdr:to>
    <xdr:sp>
      <xdr:nvSpPr>
        <xdr:cNvPr id="15" name="Text Box 852"/>
        <xdr:cNvSpPr txBox="1">
          <a:spLocks noChangeArrowheads="1"/>
        </xdr:cNvSpPr>
      </xdr:nvSpPr>
      <xdr:spPr>
        <a:xfrm>
          <a:off x="3676650" y="171545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94%</a:t>
          </a:r>
        </a:p>
      </xdr:txBody>
    </xdr:sp>
    <xdr:clientData/>
  </xdr:twoCellAnchor>
  <xdr:twoCellAnchor>
    <xdr:from>
      <xdr:col>2</xdr:col>
      <xdr:colOff>19050</xdr:colOff>
      <xdr:row>94</xdr:row>
      <xdr:rowOff>66675</xdr:rowOff>
    </xdr:from>
    <xdr:to>
      <xdr:col>2</xdr:col>
      <xdr:colOff>390525</xdr:colOff>
      <xdr:row>96</xdr:row>
      <xdr:rowOff>19050</xdr:rowOff>
    </xdr:to>
    <xdr:sp>
      <xdr:nvSpPr>
        <xdr:cNvPr id="16" name="Text Box 853"/>
        <xdr:cNvSpPr txBox="1">
          <a:spLocks noChangeArrowheads="1"/>
        </xdr:cNvSpPr>
      </xdr:nvSpPr>
      <xdr:spPr>
        <a:xfrm>
          <a:off x="1819275" y="163830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98%</a:t>
          </a:r>
        </a:p>
      </xdr:txBody>
    </xdr:sp>
    <xdr:clientData/>
  </xdr:twoCellAnchor>
  <xdr:twoCellAnchor>
    <xdr:from>
      <xdr:col>6</xdr:col>
      <xdr:colOff>704850</xdr:colOff>
      <xdr:row>28</xdr:row>
      <xdr:rowOff>28575</xdr:rowOff>
    </xdr:from>
    <xdr:to>
      <xdr:col>8</xdr:col>
      <xdr:colOff>676275</xdr:colOff>
      <xdr:row>29</xdr:row>
      <xdr:rowOff>95250</xdr:rowOff>
    </xdr:to>
    <xdr:sp>
      <xdr:nvSpPr>
        <xdr:cNvPr id="17" name="Text Box 1080"/>
        <xdr:cNvSpPr txBox="1">
          <a:spLocks noChangeArrowheads="1"/>
        </xdr:cNvSpPr>
      </xdr:nvSpPr>
      <xdr:spPr>
        <a:xfrm>
          <a:off x="6048375" y="5257800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1 925,4 GW.h</a:t>
          </a:r>
        </a:p>
      </xdr:txBody>
    </xdr:sp>
    <xdr:clientData/>
  </xdr:twoCellAnchor>
  <xdr:twoCellAnchor>
    <xdr:from>
      <xdr:col>1</xdr:col>
      <xdr:colOff>742950</xdr:colOff>
      <xdr:row>29</xdr:row>
      <xdr:rowOff>95250</xdr:rowOff>
    </xdr:from>
    <xdr:to>
      <xdr:col>3</xdr:col>
      <xdr:colOff>685800</xdr:colOff>
      <xdr:row>29</xdr:row>
      <xdr:rowOff>95250</xdr:rowOff>
    </xdr:to>
    <xdr:sp>
      <xdr:nvSpPr>
        <xdr:cNvPr id="18" name="Line 1084"/>
        <xdr:cNvSpPr>
          <a:spLocks/>
        </xdr:cNvSpPr>
      </xdr:nvSpPr>
      <xdr:spPr>
        <a:xfrm>
          <a:off x="1619250" y="54864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99</xdr:row>
      <xdr:rowOff>76200</xdr:rowOff>
    </xdr:from>
    <xdr:to>
      <xdr:col>3</xdr:col>
      <xdr:colOff>28575</xdr:colOff>
      <xdr:row>101</xdr:row>
      <xdr:rowOff>28575</xdr:rowOff>
    </xdr:to>
    <xdr:sp>
      <xdr:nvSpPr>
        <xdr:cNvPr id="19" name="Text Box 850"/>
        <xdr:cNvSpPr txBox="1">
          <a:spLocks noChangeArrowheads="1"/>
        </xdr:cNvSpPr>
      </xdr:nvSpPr>
      <xdr:spPr>
        <a:xfrm>
          <a:off x="2247900" y="172021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2%</a:t>
          </a:r>
        </a:p>
      </xdr:txBody>
    </xdr:sp>
    <xdr:clientData/>
  </xdr:twoCellAnchor>
  <xdr:twoCellAnchor>
    <xdr:from>
      <xdr:col>1</xdr:col>
      <xdr:colOff>790575</xdr:colOff>
      <xdr:row>92</xdr:row>
      <xdr:rowOff>38100</xdr:rowOff>
    </xdr:from>
    <xdr:to>
      <xdr:col>3</xdr:col>
      <xdr:colOff>581025</xdr:colOff>
      <xdr:row>92</xdr:row>
      <xdr:rowOff>38100</xdr:rowOff>
    </xdr:to>
    <xdr:sp>
      <xdr:nvSpPr>
        <xdr:cNvPr id="20" name="Line 1085"/>
        <xdr:cNvSpPr>
          <a:spLocks/>
        </xdr:cNvSpPr>
      </xdr:nvSpPr>
      <xdr:spPr>
        <a:xfrm>
          <a:off x="1666875" y="16030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135</xdr:row>
      <xdr:rowOff>114300</xdr:rowOff>
    </xdr:from>
    <xdr:to>
      <xdr:col>7</xdr:col>
      <xdr:colOff>561975</xdr:colOff>
      <xdr:row>141</xdr:row>
      <xdr:rowOff>95250</xdr:rowOff>
    </xdr:to>
    <xdr:sp>
      <xdr:nvSpPr>
        <xdr:cNvPr id="21" name="Text Box 1086"/>
        <xdr:cNvSpPr txBox="1">
          <a:spLocks noChangeArrowheads="1"/>
        </xdr:cNvSpPr>
      </xdr:nvSpPr>
      <xdr:spPr>
        <a:xfrm>
          <a:off x="4867275" y="23841075"/>
          <a:ext cx="1838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1 557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 44 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 1 601 GW.h</a:t>
          </a:r>
        </a:p>
      </xdr:txBody>
    </xdr:sp>
    <xdr:clientData/>
  </xdr:twoCellAnchor>
  <xdr:twoCellAnchor>
    <xdr:from>
      <xdr:col>5</xdr:col>
      <xdr:colOff>409575</xdr:colOff>
      <xdr:row>138</xdr:row>
      <xdr:rowOff>9525</xdr:rowOff>
    </xdr:from>
    <xdr:to>
      <xdr:col>7</xdr:col>
      <xdr:colOff>361950</xdr:colOff>
      <xdr:row>138</xdr:row>
      <xdr:rowOff>9525</xdr:rowOff>
    </xdr:to>
    <xdr:sp>
      <xdr:nvSpPr>
        <xdr:cNvPr id="22" name="Line 1087"/>
        <xdr:cNvSpPr>
          <a:spLocks/>
        </xdr:cNvSpPr>
      </xdr:nvSpPr>
      <xdr:spPr>
        <a:xfrm>
          <a:off x="4800600" y="242220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0.17575</cdr:y>
    </cdr:from>
    <cdr:to>
      <cdr:x>0.66825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86025" y="561975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1 601 GW.h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52</xdr:row>
      <xdr:rowOff>0</xdr:rowOff>
    </xdr:from>
    <xdr:to>
      <xdr:col>10</xdr:col>
      <xdr:colOff>647700</xdr:colOff>
      <xdr:row>68</xdr:row>
      <xdr:rowOff>57150</xdr:rowOff>
    </xdr:to>
    <xdr:graphicFrame>
      <xdr:nvGraphicFramePr>
        <xdr:cNvPr id="1" name="Chart 243"/>
        <xdr:cNvGraphicFramePr/>
      </xdr:nvGraphicFramePr>
      <xdr:xfrm>
        <a:off x="3790950" y="9191625"/>
        <a:ext cx="6076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23</xdr:row>
      <xdr:rowOff>57150</xdr:rowOff>
    </xdr:from>
    <xdr:to>
      <xdr:col>10</xdr:col>
      <xdr:colOff>666750</xdr:colOff>
      <xdr:row>44</xdr:row>
      <xdr:rowOff>114300</xdr:rowOff>
    </xdr:to>
    <xdr:graphicFrame>
      <xdr:nvGraphicFramePr>
        <xdr:cNvPr id="2" name="Chart 244"/>
        <xdr:cNvGraphicFramePr/>
      </xdr:nvGraphicFramePr>
      <xdr:xfrm>
        <a:off x="4019550" y="4505325"/>
        <a:ext cx="5867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36</xdr:row>
      <xdr:rowOff>9525</xdr:rowOff>
    </xdr:from>
    <xdr:to>
      <xdr:col>6</xdr:col>
      <xdr:colOff>390525</xdr:colOff>
      <xdr:row>37</xdr:row>
      <xdr:rowOff>85725</xdr:rowOff>
    </xdr:to>
    <xdr:sp>
      <xdr:nvSpPr>
        <xdr:cNvPr id="3" name="Text Box 421"/>
        <xdr:cNvSpPr txBox="1">
          <a:spLocks noChangeArrowheads="1"/>
        </xdr:cNvSpPr>
      </xdr:nvSpPr>
      <xdr:spPr>
        <a:xfrm>
          <a:off x="5791200" y="6562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6</xdr:col>
      <xdr:colOff>390525</xdr:colOff>
      <xdr:row>37</xdr:row>
      <xdr:rowOff>133350</xdr:rowOff>
    </xdr:from>
    <xdr:to>
      <xdr:col>6</xdr:col>
      <xdr:colOff>771525</xdr:colOff>
      <xdr:row>39</xdr:row>
      <xdr:rowOff>47625</xdr:rowOff>
    </xdr:to>
    <xdr:sp>
      <xdr:nvSpPr>
        <xdr:cNvPr id="4" name="Text Box 422"/>
        <xdr:cNvSpPr txBox="1">
          <a:spLocks noChangeArrowheads="1"/>
        </xdr:cNvSpPr>
      </xdr:nvSpPr>
      <xdr:spPr>
        <a:xfrm>
          <a:off x="6181725" y="6848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9%</a:t>
          </a:r>
        </a:p>
      </xdr:txBody>
    </xdr:sp>
    <xdr:clientData/>
  </xdr:twoCellAnchor>
  <xdr:twoCellAnchor>
    <xdr:from>
      <xdr:col>6</xdr:col>
      <xdr:colOff>962025</xdr:colOff>
      <xdr:row>36</xdr:row>
      <xdr:rowOff>123825</xdr:rowOff>
    </xdr:from>
    <xdr:to>
      <xdr:col>7</xdr:col>
      <xdr:colOff>200025</xdr:colOff>
      <xdr:row>38</xdr:row>
      <xdr:rowOff>38100</xdr:rowOff>
    </xdr:to>
    <xdr:sp>
      <xdr:nvSpPr>
        <xdr:cNvPr id="5" name="Text Box 423"/>
        <xdr:cNvSpPr txBox="1">
          <a:spLocks noChangeArrowheads="1"/>
        </xdr:cNvSpPr>
      </xdr:nvSpPr>
      <xdr:spPr>
        <a:xfrm>
          <a:off x="6753225" y="66770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27%</a:t>
          </a:r>
        </a:p>
      </xdr:txBody>
    </xdr:sp>
    <xdr:clientData/>
  </xdr:twoCellAnchor>
  <xdr:twoCellAnchor>
    <xdr:from>
      <xdr:col>8</xdr:col>
      <xdr:colOff>57150</xdr:colOff>
      <xdr:row>31</xdr:row>
      <xdr:rowOff>0</xdr:rowOff>
    </xdr:from>
    <xdr:to>
      <xdr:col>8</xdr:col>
      <xdr:colOff>438150</xdr:colOff>
      <xdr:row>32</xdr:row>
      <xdr:rowOff>76200</xdr:rowOff>
    </xdr:to>
    <xdr:sp>
      <xdr:nvSpPr>
        <xdr:cNvPr id="6" name="Text Box 424"/>
        <xdr:cNvSpPr txBox="1">
          <a:spLocks noChangeArrowheads="1"/>
        </xdr:cNvSpPr>
      </xdr:nvSpPr>
      <xdr:spPr>
        <a:xfrm>
          <a:off x="7753350" y="5743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4</xdr:col>
      <xdr:colOff>304800</xdr:colOff>
      <xdr:row>44</xdr:row>
      <xdr:rowOff>114300</xdr:rowOff>
    </xdr:to>
    <xdr:graphicFrame>
      <xdr:nvGraphicFramePr>
        <xdr:cNvPr id="7" name="Chart 425"/>
        <xdr:cNvGraphicFramePr/>
      </xdr:nvGraphicFramePr>
      <xdr:xfrm>
        <a:off x="0" y="4505325"/>
        <a:ext cx="4019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54</xdr:row>
      <xdr:rowOff>47625</xdr:rowOff>
    </xdr:from>
    <xdr:to>
      <xdr:col>8</xdr:col>
      <xdr:colOff>647700</xdr:colOff>
      <xdr:row>55</xdr:row>
      <xdr:rowOff>66675</xdr:rowOff>
    </xdr:to>
    <xdr:sp>
      <xdr:nvSpPr>
        <xdr:cNvPr id="8" name="Text Box 426"/>
        <xdr:cNvSpPr txBox="1">
          <a:spLocks noChangeArrowheads="1"/>
        </xdr:cNvSpPr>
      </xdr:nvSpPr>
      <xdr:spPr>
        <a:xfrm>
          <a:off x="7943850" y="101155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75%</a:t>
          </a:r>
        </a:p>
      </xdr:txBody>
    </xdr:sp>
    <xdr:clientData/>
  </xdr:twoCellAnchor>
  <xdr:twoCellAnchor>
    <xdr:from>
      <xdr:col>6</xdr:col>
      <xdr:colOff>114300</xdr:colOff>
      <xdr:row>59</xdr:row>
      <xdr:rowOff>142875</xdr:rowOff>
    </xdr:from>
    <xdr:to>
      <xdr:col>6</xdr:col>
      <xdr:colOff>514350</xdr:colOff>
      <xdr:row>61</xdr:row>
      <xdr:rowOff>9525</xdr:rowOff>
    </xdr:to>
    <xdr:sp>
      <xdr:nvSpPr>
        <xdr:cNvPr id="9" name="Text Box 427"/>
        <xdr:cNvSpPr txBox="1">
          <a:spLocks noChangeArrowheads="1"/>
        </xdr:cNvSpPr>
      </xdr:nvSpPr>
      <xdr:spPr>
        <a:xfrm>
          <a:off x="5905500" y="11020425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25%</a:t>
          </a:r>
        </a:p>
      </xdr:txBody>
    </xdr:sp>
    <xdr:clientData/>
  </xdr:twoCellAnchor>
  <xdr:twoCellAnchor>
    <xdr:from>
      <xdr:col>1</xdr:col>
      <xdr:colOff>533400</xdr:colOff>
      <xdr:row>28</xdr:row>
      <xdr:rowOff>0</xdr:rowOff>
    </xdr:from>
    <xdr:to>
      <xdr:col>3</xdr:col>
      <xdr:colOff>742950</xdr:colOff>
      <xdr:row>29</xdr:row>
      <xdr:rowOff>152400</xdr:rowOff>
    </xdr:to>
    <xdr:sp>
      <xdr:nvSpPr>
        <xdr:cNvPr id="10" name="Text Box 956"/>
        <xdr:cNvSpPr txBox="1">
          <a:spLocks noChangeArrowheads="1"/>
        </xdr:cNvSpPr>
      </xdr:nvSpPr>
      <xdr:spPr>
        <a:xfrm>
          <a:off x="1343025" y="5257800"/>
          <a:ext cx="2209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2 110 GW.h</a:t>
          </a:r>
        </a:p>
      </xdr:txBody>
    </xdr:sp>
    <xdr:clientData/>
  </xdr:twoCellAnchor>
  <xdr:twoCellAnchor>
    <xdr:from>
      <xdr:col>6</xdr:col>
      <xdr:colOff>647700</xdr:colOff>
      <xdr:row>26</xdr:row>
      <xdr:rowOff>95250</xdr:rowOff>
    </xdr:from>
    <xdr:to>
      <xdr:col>9</xdr:col>
      <xdr:colOff>38100</xdr:colOff>
      <xdr:row>28</xdr:row>
      <xdr:rowOff>28575</xdr:rowOff>
    </xdr:to>
    <xdr:sp>
      <xdr:nvSpPr>
        <xdr:cNvPr id="11" name="Text Box 981"/>
        <xdr:cNvSpPr txBox="1">
          <a:spLocks noChangeArrowheads="1"/>
        </xdr:cNvSpPr>
      </xdr:nvSpPr>
      <xdr:spPr>
        <a:xfrm>
          <a:off x="6438900" y="5029200"/>
          <a:ext cx="2057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2 110 GW.h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Normal="50" zoomScaleSheetLayoutView="100" zoomScalePageLayoutView="50" workbookViewId="0" topLeftCell="A16">
      <selection activeCell="I28" sqref="I28"/>
    </sheetView>
  </sheetViews>
  <sheetFormatPr defaultColWidth="11.421875" defaultRowHeight="12.75"/>
  <cols>
    <col min="1" max="1" width="21.57421875" style="0" customWidth="1"/>
    <col min="2" max="3" width="15.8515625" style="0" customWidth="1"/>
    <col min="4" max="4" width="15.00390625" style="0" customWidth="1"/>
    <col min="5" max="5" width="30.7109375" style="0" customWidth="1"/>
    <col min="6" max="6" width="19.28125" style="0" customWidth="1"/>
    <col min="7" max="7" width="13.57421875" style="0" customWidth="1"/>
    <col min="8" max="8" width="13.57421875" style="0" bestFit="1" customWidth="1"/>
    <col min="9" max="17" width="11.421875" style="353" customWidth="1"/>
  </cols>
  <sheetData>
    <row r="1" ht="18.75" customHeight="1">
      <c r="A1" s="15" t="s">
        <v>68</v>
      </c>
    </row>
    <row r="2" ht="18.75" customHeight="1">
      <c r="A2" s="1"/>
    </row>
    <row r="3" ht="18.75" customHeight="1">
      <c r="A3" s="1" t="s">
        <v>65</v>
      </c>
    </row>
    <row r="4" ht="18.75" customHeight="1" thickBot="1"/>
    <row r="5" spans="1:8" ht="26.25" customHeight="1">
      <c r="A5" s="264" t="s">
        <v>18</v>
      </c>
      <c r="B5" s="260" t="s">
        <v>34</v>
      </c>
      <c r="C5" s="266"/>
      <c r="D5" s="256" t="s">
        <v>46</v>
      </c>
      <c r="H5" s="2"/>
    </row>
    <row r="6" spans="1:10" ht="26.25" customHeight="1">
      <c r="A6" s="265"/>
      <c r="B6" s="229" t="s">
        <v>2</v>
      </c>
      <c r="C6" s="230" t="s">
        <v>12</v>
      </c>
      <c r="D6" s="257"/>
      <c r="H6" s="2"/>
      <c r="I6" s="354"/>
      <c r="J6" s="354"/>
    </row>
    <row r="7" spans="1:10" ht="26.25" customHeight="1">
      <c r="A7" s="74" t="s">
        <v>35</v>
      </c>
      <c r="B7" s="225">
        <v>1944.1261708416848</v>
      </c>
      <c r="C7" s="75">
        <v>165.86564660636202</v>
      </c>
      <c r="D7" s="76">
        <f>SUM(B7:C7)</f>
        <v>2109.9918174480467</v>
      </c>
      <c r="H7" s="2"/>
      <c r="I7" s="354"/>
      <c r="J7" s="354"/>
    </row>
    <row r="8" spans="1:11" ht="26.25" customHeight="1">
      <c r="A8" s="77"/>
      <c r="B8" s="255"/>
      <c r="C8" s="82"/>
      <c r="D8" s="80">
        <f>+D7/$D$11</f>
        <v>0.5685619898930642</v>
      </c>
      <c r="I8" s="353" t="s">
        <v>33</v>
      </c>
      <c r="J8" s="353" t="s">
        <v>10</v>
      </c>
      <c r="K8" s="353" t="s">
        <v>11</v>
      </c>
    </row>
    <row r="9" spans="1:11" ht="26.25" customHeight="1">
      <c r="A9" s="77" t="s">
        <v>31</v>
      </c>
      <c r="B9" s="81">
        <v>1556.9717459435078</v>
      </c>
      <c r="C9" s="82">
        <v>44.13892843153822</v>
      </c>
      <c r="D9" s="83">
        <f>SUM(B9:C9)</f>
        <v>1601.110674375046</v>
      </c>
      <c r="I9" s="354">
        <f>+D7</f>
        <v>2109.9918174480467</v>
      </c>
      <c r="J9" s="354">
        <f>+D9</f>
        <v>1601.110674375046</v>
      </c>
      <c r="K9" s="354">
        <f>SUM(I9:J9)</f>
        <v>3711.102491823093</v>
      </c>
    </row>
    <row r="10" spans="1:10" ht="26.25" customHeight="1" thickBot="1">
      <c r="A10" s="77"/>
      <c r="B10" s="78"/>
      <c r="C10" s="79"/>
      <c r="D10" s="84">
        <f>+D9/$D$11</f>
        <v>0.4314380101069358</v>
      </c>
      <c r="I10" s="355">
        <f>+I9/K9</f>
        <v>0.5685619898930642</v>
      </c>
      <c r="J10" s="355">
        <f>+J9/K9</f>
        <v>0.4314380101069358</v>
      </c>
    </row>
    <row r="11" spans="1:4" ht="26.25" customHeight="1" thickTop="1">
      <c r="A11" s="85" t="s">
        <v>46</v>
      </c>
      <c r="B11" s="86">
        <f>+B9+B7</f>
        <v>3501.097916785193</v>
      </c>
      <c r="C11" s="87">
        <f>+C9+C7</f>
        <v>210.00457503790022</v>
      </c>
      <c r="D11" s="83">
        <f>+D9+D7</f>
        <v>3711.102491823093</v>
      </c>
    </row>
    <row r="12" spans="1:4" ht="26.25" customHeight="1" thickBot="1">
      <c r="A12" s="88"/>
      <c r="B12" s="89">
        <f>+B11/D11</f>
        <v>0.9434118094284336</v>
      </c>
      <c r="C12" s="90">
        <f>+C11/D11</f>
        <v>0.05658819057156643</v>
      </c>
      <c r="D12" s="91"/>
    </row>
    <row r="13" ht="18.75" customHeight="1"/>
    <row r="14" ht="18.75" customHeight="1"/>
    <row r="15" ht="18.75" customHeight="1">
      <c r="A15" s="1" t="s">
        <v>64</v>
      </c>
    </row>
    <row r="16" ht="18.75" customHeight="1" thickBot="1"/>
    <row r="17" spans="1:4" ht="21.75" customHeight="1">
      <c r="A17" s="258" t="s">
        <v>17</v>
      </c>
      <c r="B17" s="260" t="s">
        <v>34</v>
      </c>
      <c r="C17" s="261"/>
      <c r="D17" s="262" t="s">
        <v>46</v>
      </c>
    </row>
    <row r="18" spans="1:4" ht="22.5" customHeight="1">
      <c r="A18" s="259"/>
      <c r="B18" s="34" t="s">
        <v>2</v>
      </c>
      <c r="C18" s="231" t="s">
        <v>12</v>
      </c>
      <c r="D18" s="263"/>
    </row>
    <row r="19" spans="1:4" ht="18.75" customHeight="1">
      <c r="A19" s="74" t="s">
        <v>6</v>
      </c>
      <c r="B19" s="225">
        <v>1386.937948225227</v>
      </c>
      <c r="C19" s="75">
        <v>5.186293102819821</v>
      </c>
      <c r="D19" s="92">
        <f>SUM(B19:C19)</f>
        <v>1392.1242413280468</v>
      </c>
    </row>
    <row r="20" spans="1:4" ht="18.75" customHeight="1">
      <c r="A20" s="77"/>
      <c r="B20" s="78"/>
      <c r="C20" s="79"/>
      <c r="D20" s="93">
        <f>+D19/$D$27</f>
        <v>0.37512416981083174</v>
      </c>
    </row>
    <row r="21" spans="1:10" ht="18.75" customHeight="1">
      <c r="A21" s="77" t="s">
        <v>5</v>
      </c>
      <c r="B21" s="81">
        <v>518.7884285815937</v>
      </c>
      <c r="C21" s="82">
        <v>2.6543034184062266</v>
      </c>
      <c r="D21" s="94">
        <f>SUM(B21:C21)</f>
        <v>521.442732</v>
      </c>
      <c r="I21" s="356" t="s">
        <v>2</v>
      </c>
      <c r="J21" s="356" t="s">
        <v>12</v>
      </c>
    </row>
    <row r="22" spans="1:10" ht="18.75" customHeight="1">
      <c r="A22" s="77"/>
      <c r="B22" s="78"/>
      <c r="C22" s="79"/>
      <c r="D22" s="93">
        <f>+D21/$D$27</f>
        <v>0.14050884693940083</v>
      </c>
      <c r="I22" s="355">
        <f>+I23/K23</f>
        <v>0.9434118094284335</v>
      </c>
      <c r="J22" s="355">
        <f>+J23/K23</f>
        <v>0.05658819057156643</v>
      </c>
    </row>
    <row r="23" spans="1:11" ht="18.75" customHeight="1">
      <c r="A23" s="77" t="s">
        <v>1</v>
      </c>
      <c r="B23" s="81">
        <v>438.90333527161954</v>
      </c>
      <c r="C23" s="82">
        <v>163.10459647242487</v>
      </c>
      <c r="D23" s="94">
        <f>SUM(B23:C23)</f>
        <v>602.0079317440444</v>
      </c>
      <c r="I23" s="357">
        <f>+B27</f>
        <v>3501.097916785193</v>
      </c>
      <c r="J23" s="357">
        <f>+C27</f>
        <v>210.00457503790025</v>
      </c>
      <c r="K23" s="354">
        <f>SUM(I23:J23)</f>
        <v>3711.1024918230933</v>
      </c>
    </row>
    <row r="24" spans="1:4" ht="18.75" customHeight="1">
      <c r="A24" s="77"/>
      <c r="B24" s="78"/>
      <c r="C24" s="79"/>
      <c r="D24" s="93">
        <f>+D23/$D$27</f>
        <v>0.16221808292023368</v>
      </c>
    </row>
    <row r="25" spans="1:4" ht="18.75" customHeight="1">
      <c r="A25" s="77" t="s">
        <v>7</v>
      </c>
      <c r="B25" s="81">
        <v>1156.4682047067524</v>
      </c>
      <c r="C25" s="82">
        <v>39.05938204424933</v>
      </c>
      <c r="D25" s="94">
        <f>SUM(B25:C25)</f>
        <v>1195.5275867510018</v>
      </c>
    </row>
    <row r="26" spans="1:4" ht="18.75" customHeight="1" thickBot="1">
      <c r="A26" s="95"/>
      <c r="B26" s="96"/>
      <c r="C26" s="97"/>
      <c r="D26" s="98">
        <f>+D25/$D$27</f>
        <v>0.3221489003295337</v>
      </c>
    </row>
    <row r="27" spans="1:4" ht="18.75" customHeight="1" thickTop="1">
      <c r="A27" s="77" t="s">
        <v>46</v>
      </c>
      <c r="B27" s="81">
        <f>+B25+B23+B21+B19</f>
        <v>3501.097916785193</v>
      </c>
      <c r="C27" s="82">
        <f>+C25+C23+C21+C19</f>
        <v>210.00457503790025</v>
      </c>
      <c r="D27" s="94">
        <f>+D25+D23+D21+D19</f>
        <v>3711.1024918230933</v>
      </c>
    </row>
    <row r="28" spans="1:4" ht="18.75" customHeight="1" thickBot="1">
      <c r="A28" s="88"/>
      <c r="B28" s="89">
        <f>+B27/$D$27</f>
        <v>0.9434118094284335</v>
      </c>
      <c r="C28" s="90">
        <f>+C27/$D$27</f>
        <v>0.05658819057156643</v>
      </c>
      <c r="D28" s="99"/>
    </row>
    <row r="29" ht="18.75" customHeight="1"/>
    <row r="30" ht="18.75" customHeight="1"/>
    <row r="31" ht="18.75" customHeight="1">
      <c r="A31" s="1" t="s">
        <v>66</v>
      </c>
    </row>
    <row r="32" ht="18.75" customHeight="1" thickBot="1"/>
    <row r="33" spans="1:4" ht="21" customHeight="1">
      <c r="A33" s="258" t="s">
        <v>17</v>
      </c>
      <c r="B33" s="260" t="s">
        <v>18</v>
      </c>
      <c r="C33" s="261"/>
      <c r="D33" s="262" t="s">
        <v>46</v>
      </c>
    </row>
    <row r="34" spans="1:4" ht="21" customHeight="1">
      <c r="A34" s="259"/>
      <c r="B34" s="34" t="s">
        <v>35</v>
      </c>
      <c r="C34" s="34" t="s">
        <v>31</v>
      </c>
      <c r="D34" s="263"/>
    </row>
    <row r="35" spans="1:11" ht="18.75" customHeight="1">
      <c r="A35" s="74" t="s">
        <v>6</v>
      </c>
      <c r="B35" s="226">
        <v>1392.1242413280468</v>
      </c>
      <c r="C35" s="75"/>
      <c r="D35" s="92">
        <f>SUM(B35:C35)</f>
        <v>1392.1242413280468</v>
      </c>
      <c r="E35" s="2"/>
      <c r="I35" s="353" t="s">
        <v>6</v>
      </c>
      <c r="J35" s="354">
        <f>+D35</f>
        <v>1392.1242413280468</v>
      </c>
      <c r="K35" s="355">
        <f>+J35/$J$39</f>
        <v>0.37512416981083174</v>
      </c>
    </row>
    <row r="36" spans="1:11" ht="18.75" customHeight="1">
      <c r="A36" s="77"/>
      <c r="B36" s="78"/>
      <c r="C36" s="79"/>
      <c r="D36" s="93">
        <f>+D35/$D$43</f>
        <v>0.37512416981083174</v>
      </c>
      <c r="E36" s="2"/>
      <c r="I36" s="353" t="s">
        <v>5</v>
      </c>
      <c r="J36" s="354">
        <f>+D37</f>
        <v>521.442732</v>
      </c>
      <c r="K36" s="355">
        <f>+J36/$J$39</f>
        <v>0.14050884693940083</v>
      </c>
    </row>
    <row r="37" spans="1:11" ht="18.75" customHeight="1">
      <c r="A37" s="77" t="s">
        <v>5</v>
      </c>
      <c r="B37" s="81">
        <v>521.442732</v>
      </c>
      <c r="C37" s="82"/>
      <c r="D37" s="94">
        <f>SUM(B37:C37)</f>
        <v>521.442732</v>
      </c>
      <c r="E37" s="2"/>
      <c r="I37" s="353" t="s">
        <v>1</v>
      </c>
      <c r="J37" s="354">
        <f>+D39</f>
        <v>602.0079317440444</v>
      </c>
      <c r="K37" s="355">
        <f>+J37/$J$39</f>
        <v>0.1622180829202337</v>
      </c>
    </row>
    <row r="38" spans="1:11" ht="18.75" customHeight="1">
      <c r="A38" s="77"/>
      <c r="B38" s="78"/>
      <c r="C38" s="79"/>
      <c r="D38" s="93">
        <f>+D37/$D$43</f>
        <v>0.14050884693940083</v>
      </c>
      <c r="E38" s="2"/>
      <c r="I38" s="353" t="s">
        <v>7</v>
      </c>
      <c r="J38" s="354">
        <f>+D41</f>
        <v>1195.5275867510018</v>
      </c>
      <c r="K38" s="355">
        <f>+J38/$J$39</f>
        <v>0.32214890032953375</v>
      </c>
    </row>
    <row r="39" spans="1:11" ht="18.75" customHeight="1">
      <c r="A39" s="77" t="s">
        <v>1</v>
      </c>
      <c r="B39" s="81">
        <v>196.42484412000002</v>
      </c>
      <c r="C39" s="82">
        <v>405.58308762404437</v>
      </c>
      <c r="D39" s="94">
        <f>SUM(B39:C39)</f>
        <v>602.0079317440444</v>
      </c>
      <c r="E39" s="2"/>
      <c r="J39" s="354">
        <f>SUM(J35:J38)</f>
        <v>3711.102491823093</v>
      </c>
      <c r="K39" s="355">
        <f>+J39/$J$39</f>
        <v>1</v>
      </c>
    </row>
    <row r="40" spans="1:5" ht="18.75" customHeight="1">
      <c r="A40" s="77"/>
      <c r="B40" s="78"/>
      <c r="C40" s="79"/>
      <c r="D40" s="93">
        <f>+D39/$D$43</f>
        <v>0.16221808292023368</v>
      </c>
      <c r="E40" s="2"/>
    </row>
    <row r="41" spans="1:11" ht="18.75" customHeight="1">
      <c r="A41" s="77" t="s">
        <v>7</v>
      </c>
      <c r="B41" s="81"/>
      <c r="C41" s="82">
        <v>1195.5275867510018</v>
      </c>
      <c r="D41" s="94">
        <f>SUM(B41:C41)</f>
        <v>1195.5275867510018</v>
      </c>
      <c r="E41" s="2"/>
      <c r="K41" s="354"/>
    </row>
    <row r="42" spans="1:5" ht="18.75" customHeight="1" thickBot="1">
      <c r="A42" s="95"/>
      <c r="B42" s="96"/>
      <c r="C42" s="97"/>
      <c r="D42" s="98">
        <f>+D41/$D$43</f>
        <v>0.3221489003295337</v>
      </c>
      <c r="E42" s="2"/>
    </row>
    <row r="43" spans="1:4" ht="18.75" customHeight="1" thickTop="1">
      <c r="A43" s="77" t="s">
        <v>46</v>
      </c>
      <c r="B43" s="81">
        <f>+B41+B39+B37+B35</f>
        <v>2109.9918174480467</v>
      </c>
      <c r="C43" s="82">
        <f>+C41+C39+C37+C35</f>
        <v>1601.110674375046</v>
      </c>
      <c r="D43" s="94">
        <f>+D41+D39+D37+D35</f>
        <v>3711.1024918230933</v>
      </c>
    </row>
    <row r="44" spans="1:4" ht="18.75" customHeight="1" thickBot="1">
      <c r="A44" s="88"/>
      <c r="B44" s="89">
        <f>+B43/D43</f>
        <v>0.5685619898930642</v>
      </c>
      <c r="C44" s="90">
        <f>+C43/D43</f>
        <v>0.4314380101069357</v>
      </c>
      <c r="D44" s="99"/>
    </row>
  </sheetData>
  <sheetProtection/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5"/>
  <sheetViews>
    <sheetView view="pageBreakPreview" zoomScaleNormal="110" zoomScaleSheetLayoutView="100" zoomScalePageLayoutView="70" workbookViewId="0" topLeftCell="A1">
      <selection activeCell="L1" sqref="L1:AA16384"/>
    </sheetView>
  </sheetViews>
  <sheetFormatPr defaultColWidth="11.421875" defaultRowHeight="12.75"/>
  <cols>
    <col min="1" max="1" width="13.140625" style="0" customWidth="1"/>
    <col min="2" max="2" width="13.8515625" style="0" customWidth="1"/>
    <col min="3" max="3" width="12.8515625" style="0" customWidth="1"/>
    <col min="4" max="4" width="11.7109375" style="0" customWidth="1"/>
    <col min="5" max="6" width="14.28125" style="0" customWidth="1"/>
    <col min="7" max="7" width="12.00390625" style="0" customWidth="1"/>
    <col min="8" max="8" width="15.7109375" style="0" customWidth="1"/>
    <col min="9" max="9" width="13.7109375" style="0" customWidth="1"/>
    <col min="10" max="10" width="14.28125" style="0" customWidth="1"/>
    <col min="12" max="13" width="11.421875" style="353" customWidth="1"/>
    <col min="14" max="14" width="20.28125" style="353" customWidth="1"/>
    <col min="15" max="27" width="11.421875" style="353" customWidth="1"/>
  </cols>
  <sheetData>
    <row r="2" ht="18">
      <c r="A2" s="8" t="s">
        <v>69</v>
      </c>
    </row>
    <row r="4" spans="1:4" ht="15.75">
      <c r="A4" s="17" t="s">
        <v>70</v>
      </c>
      <c r="B4" s="2"/>
      <c r="C4" s="2"/>
      <c r="D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20.25" customHeight="1">
      <c r="A6" s="71" t="s">
        <v>71</v>
      </c>
      <c r="C6" s="2"/>
      <c r="D6" s="2"/>
      <c r="E6" s="2"/>
      <c r="F6" s="2"/>
      <c r="G6" s="2"/>
      <c r="H6" s="2"/>
      <c r="I6" s="2"/>
      <c r="J6" s="2"/>
    </row>
    <row r="7" spans="2:11" ht="13.5" thickBot="1">
      <c r="B7" s="267"/>
      <c r="C7" s="268"/>
      <c r="D7" s="268"/>
      <c r="E7" s="268"/>
      <c r="F7" s="268"/>
      <c r="G7" s="268"/>
      <c r="H7" s="2"/>
      <c r="I7" s="20"/>
      <c r="J7" s="2"/>
      <c r="K7" s="18"/>
    </row>
    <row r="8" spans="1:11" ht="33.75" customHeight="1">
      <c r="A8" s="69" t="s">
        <v>47</v>
      </c>
      <c r="B8" s="286" t="s">
        <v>2</v>
      </c>
      <c r="C8" s="287"/>
      <c r="D8" s="288"/>
      <c r="E8" s="289" t="s">
        <v>12</v>
      </c>
      <c r="F8" s="290"/>
      <c r="G8" s="290"/>
      <c r="H8" s="269" t="s">
        <v>48</v>
      </c>
      <c r="I8" s="270"/>
      <c r="J8" s="271" t="s">
        <v>51</v>
      </c>
      <c r="K8" s="41"/>
    </row>
    <row r="9" spans="1:11" ht="25.5" customHeight="1">
      <c r="A9" s="70"/>
      <c r="B9" s="68" t="s">
        <v>38</v>
      </c>
      <c r="C9" s="37" t="s">
        <v>35</v>
      </c>
      <c r="D9" s="100" t="s">
        <v>32</v>
      </c>
      <c r="E9" s="39" t="s">
        <v>38</v>
      </c>
      <c r="F9" s="37" t="s">
        <v>35</v>
      </c>
      <c r="G9" s="38" t="s">
        <v>32</v>
      </c>
      <c r="H9" s="103" t="s">
        <v>38</v>
      </c>
      <c r="I9" s="104" t="s">
        <v>35</v>
      </c>
      <c r="J9" s="272"/>
      <c r="K9" s="42"/>
    </row>
    <row r="10" spans="1:11" ht="12.75">
      <c r="A10" s="28" t="s">
        <v>19</v>
      </c>
      <c r="B10" s="21">
        <v>52.59253873443376</v>
      </c>
      <c r="C10" s="224">
        <v>141.7620789201947</v>
      </c>
      <c r="D10" s="22">
        <f>SUM(B10:C10)</f>
        <v>194.35461765462847</v>
      </c>
      <c r="E10" s="7">
        <v>0.5300792655662403</v>
      </c>
      <c r="F10" s="7">
        <v>0.31183528510109454</v>
      </c>
      <c r="G10" s="5">
        <f>SUM(E10:F10)</f>
        <v>0.8419145506673349</v>
      </c>
      <c r="H10" s="21">
        <f>+E10+B10</f>
        <v>53.122618</v>
      </c>
      <c r="I10" s="14">
        <f>+F10+C10</f>
        <v>142.0739142052958</v>
      </c>
      <c r="J10" s="12">
        <f>+H10+I10</f>
        <v>195.1965322052958</v>
      </c>
      <c r="K10" s="2"/>
    </row>
    <row r="11" spans="1:11" ht="12.75">
      <c r="A11" s="28" t="s">
        <v>20</v>
      </c>
      <c r="B11" s="21">
        <v>52.26151564507827</v>
      </c>
      <c r="C11" s="224">
        <v>94.84994665441239</v>
      </c>
      <c r="D11" s="23">
        <f aca="true" t="shared" si="0" ref="D11:D21">SUM(B11:C11)</f>
        <v>147.11146229949065</v>
      </c>
      <c r="E11" s="7">
        <v>0.4650713549217359</v>
      </c>
      <c r="F11" s="7">
        <v>0.24228968013140817</v>
      </c>
      <c r="G11" s="5">
        <f aca="true" t="shared" si="1" ref="G11:G21">SUM(E11:F11)</f>
        <v>0.7073610350531441</v>
      </c>
      <c r="H11" s="21">
        <f aca="true" t="shared" si="2" ref="H11:H21">+E11+B11</f>
        <v>52.726587</v>
      </c>
      <c r="I11" s="14">
        <f aca="true" t="shared" si="3" ref="I11:I21">+F11+C11</f>
        <v>95.0922363345438</v>
      </c>
      <c r="J11" s="14">
        <f aca="true" t="shared" si="4" ref="J11:J21">+H11+I11</f>
        <v>147.8188233345438</v>
      </c>
      <c r="K11" s="2"/>
    </row>
    <row r="12" spans="1:11" ht="12.75">
      <c r="A12" s="28" t="s">
        <v>21</v>
      </c>
      <c r="B12" s="21">
        <v>56.22399606739631</v>
      </c>
      <c r="C12" s="224">
        <v>98.08831746480304</v>
      </c>
      <c r="D12" s="23">
        <f t="shared" si="0"/>
        <v>154.31231353219934</v>
      </c>
      <c r="E12" s="7">
        <v>0.4060409326036973</v>
      </c>
      <c r="F12" s="7">
        <v>0.2668281962655461</v>
      </c>
      <c r="G12" s="5">
        <f t="shared" si="1"/>
        <v>0.6728691288692434</v>
      </c>
      <c r="H12" s="21">
        <f t="shared" si="2"/>
        <v>56.630037</v>
      </c>
      <c r="I12" s="14">
        <f t="shared" si="3"/>
        <v>98.35514566106859</v>
      </c>
      <c r="J12" s="14">
        <f t="shared" si="4"/>
        <v>154.9851826610686</v>
      </c>
      <c r="K12" s="2"/>
    </row>
    <row r="13" spans="1:11" ht="12.75">
      <c r="A13" s="28" t="s">
        <v>22</v>
      </c>
      <c r="B13" s="21">
        <v>54.29946964461364</v>
      </c>
      <c r="C13" s="224">
        <v>99.73832578312096</v>
      </c>
      <c r="D13" s="23">
        <f t="shared" si="0"/>
        <v>154.03779542773458</v>
      </c>
      <c r="E13" s="7">
        <v>0.37608335538636417</v>
      </c>
      <c r="F13" s="7">
        <v>0.3033560991208152</v>
      </c>
      <c r="G13" s="5">
        <f t="shared" si="1"/>
        <v>0.6794394545071794</v>
      </c>
      <c r="H13" s="21">
        <f t="shared" si="2"/>
        <v>54.675553</v>
      </c>
      <c r="I13" s="14">
        <f t="shared" si="3"/>
        <v>100.04168188224178</v>
      </c>
      <c r="J13" s="14">
        <f t="shared" si="4"/>
        <v>154.71723488224177</v>
      </c>
      <c r="K13" s="2"/>
    </row>
    <row r="14" spans="1:11" ht="12.75">
      <c r="A14" s="28" t="s">
        <v>23</v>
      </c>
      <c r="B14" s="21">
        <v>54.875318256608516</v>
      </c>
      <c r="C14" s="224">
        <v>96.28957390855344</v>
      </c>
      <c r="D14" s="23">
        <f t="shared" si="0"/>
        <v>151.16489216516194</v>
      </c>
      <c r="E14" s="7">
        <v>0.3737047433914883</v>
      </c>
      <c r="F14" s="7">
        <v>0.4500164073051741</v>
      </c>
      <c r="G14" s="5">
        <f t="shared" si="1"/>
        <v>0.8237211506966624</v>
      </c>
      <c r="H14" s="21">
        <f t="shared" si="2"/>
        <v>55.249023</v>
      </c>
      <c r="I14" s="14">
        <f t="shared" si="3"/>
        <v>96.7395903158586</v>
      </c>
      <c r="J14" s="14">
        <f t="shared" si="4"/>
        <v>151.9886133158586</v>
      </c>
      <c r="K14" s="2"/>
    </row>
    <row r="15" spans="1:11" ht="12.75">
      <c r="A15" s="28" t="s">
        <v>24</v>
      </c>
      <c r="B15" s="21">
        <v>49.69933607377418</v>
      </c>
      <c r="C15" s="224">
        <v>97.20232397776991</v>
      </c>
      <c r="D15" s="23">
        <f t="shared" si="0"/>
        <v>146.90166005154407</v>
      </c>
      <c r="E15" s="7">
        <v>0.4203729262258312</v>
      </c>
      <c r="F15" s="7">
        <v>0.4256836020146235</v>
      </c>
      <c r="G15" s="5">
        <f t="shared" si="1"/>
        <v>0.8460565282404547</v>
      </c>
      <c r="H15" s="21">
        <f t="shared" si="2"/>
        <v>50.11970900000001</v>
      </c>
      <c r="I15" s="14">
        <f t="shared" si="3"/>
        <v>97.62800757978454</v>
      </c>
      <c r="J15" s="14">
        <f t="shared" si="4"/>
        <v>147.74771657978454</v>
      </c>
      <c r="K15" s="2"/>
    </row>
    <row r="16" spans="1:11" ht="12.75">
      <c r="A16" s="28" t="s">
        <v>25</v>
      </c>
      <c r="B16" s="21">
        <v>51.680837912333004</v>
      </c>
      <c r="C16" s="224">
        <v>96.03209561296013</v>
      </c>
      <c r="D16" s="23">
        <f t="shared" si="0"/>
        <v>147.71293352529312</v>
      </c>
      <c r="E16" s="7">
        <v>0.4976340876669991</v>
      </c>
      <c r="F16" s="7">
        <v>0.5142201922262577</v>
      </c>
      <c r="G16" s="5">
        <f t="shared" si="1"/>
        <v>1.0118542798932568</v>
      </c>
      <c r="H16" s="21">
        <f t="shared" si="2"/>
        <v>52.178472000000006</v>
      </c>
      <c r="I16" s="14">
        <f t="shared" si="3"/>
        <v>96.5463158051864</v>
      </c>
      <c r="J16" s="14">
        <f t="shared" si="4"/>
        <v>148.7247878051864</v>
      </c>
      <c r="K16" s="2"/>
    </row>
    <row r="17" spans="1:11" ht="12.75">
      <c r="A17" s="28" t="s">
        <v>26</v>
      </c>
      <c r="B17" s="21">
        <v>51.70410346965867</v>
      </c>
      <c r="C17" s="224">
        <v>110.10764595929805</v>
      </c>
      <c r="D17" s="23">
        <f t="shared" si="0"/>
        <v>161.81174942895672</v>
      </c>
      <c r="E17" s="7">
        <v>0.469134530341331</v>
      </c>
      <c r="F17" s="7">
        <v>0.6102384242695783</v>
      </c>
      <c r="G17" s="5">
        <f t="shared" si="1"/>
        <v>1.0793729546109092</v>
      </c>
      <c r="H17" s="21">
        <f t="shared" si="2"/>
        <v>52.173238</v>
      </c>
      <c r="I17" s="14">
        <f>+F17+C17</f>
        <v>110.71788438356764</v>
      </c>
      <c r="J17" s="14">
        <f t="shared" si="4"/>
        <v>162.89112238356762</v>
      </c>
      <c r="K17" s="2"/>
    </row>
    <row r="18" spans="1:15" ht="12.75">
      <c r="A18" s="28" t="s">
        <v>27</v>
      </c>
      <c r="B18" s="21">
        <v>50.1132070960727</v>
      </c>
      <c r="C18" s="224">
        <v>110.0334249320831</v>
      </c>
      <c r="D18" s="23">
        <f t="shared" si="0"/>
        <v>160.1466320281558</v>
      </c>
      <c r="E18" s="7">
        <v>0.4397329039272976</v>
      </c>
      <c r="F18" s="7">
        <v>0.5430633464539137</v>
      </c>
      <c r="G18" s="5">
        <f t="shared" si="1"/>
        <v>0.9827962503812113</v>
      </c>
      <c r="H18" s="21">
        <f t="shared" si="2"/>
        <v>50.55294</v>
      </c>
      <c r="I18" s="14">
        <f t="shared" si="3"/>
        <v>110.57648827853701</v>
      </c>
      <c r="J18" s="14">
        <f t="shared" si="4"/>
        <v>161.129428278537</v>
      </c>
      <c r="K18" s="2"/>
      <c r="N18" s="356" t="s">
        <v>2</v>
      </c>
      <c r="O18" s="356" t="s">
        <v>12</v>
      </c>
    </row>
    <row r="19" spans="1:15" ht="12.75">
      <c r="A19" s="28" t="s">
        <v>28</v>
      </c>
      <c r="B19" s="21">
        <v>51.511138591180796</v>
      </c>
      <c r="C19" s="224">
        <v>116.10072465086645</v>
      </c>
      <c r="D19" s="23">
        <f t="shared" si="0"/>
        <v>167.61186324204726</v>
      </c>
      <c r="E19" s="7">
        <v>0.47591740881920785</v>
      </c>
      <c r="F19" s="7">
        <v>0.6316448822518861</v>
      </c>
      <c r="G19" s="5">
        <f t="shared" si="1"/>
        <v>1.107562291071094</v>
      </c>
      <c r="H19" s="21">
        <f>+E19+B19</f>
        <v>51.987056</v>
      </c>
      <c r="I19" s="14">
        <f t="shared" si="3"/>
        <v>116.73236953311834</v>
      </c>
      <c r="J19" s="14">
        <f t="shared" si="4"/>
        <v>168.71942553311834</v>
      </c>
      <c r="K19" s="2"/>
      <c r="M19" s="353" t="s">
        <v>37</v>
      </c>
      <c r="N19" s="354">
        <f>+C22</f>
        <v>1281.8177022252266</v>
      </c>
      <c r="O19" s="354">
        <f>+F22</f>
        <v>5.186293102819821</v>
      </c>
    </row>
    <row r="20" spans="1:15" ht="12.75">
      <c r="A20" s="28" t="s">
        <v>29</v>
      </c>
      <c r="B20" s="21">
        <v>52.452984894003336</v>
      </c>
      <c r="C20" s="224">
        <v>108.95420452532004</v>
      </c>
      <c r="D20" s="23">
        <f t="shared" si="0"/>
        <v>161.40718941932337</v>
      </c>
      <c r="E20" s="7">
        <v>0.508719105996669</v>
      </c>
      <c r="F20" s="7">
        <v>0.5089201445210784</v>
      </c>
      <c r="G20" s="5">
        <f t="shared" si="1"/>
        <v>1.0176392505177474</v>
      </c>
      <c r="H20" s="21">
        <f t="shared" si="2"/>
        <v>52.961704000000005</v>
      </c>
      <c r="I20" s="14">
        <f t="shared" si="3"/>
        <v>109.46312466984112</v>
      </c>
      <c r="J20" s="14">
        <f t="shared" si="4"/>
        <v>162.42482866984113</v>
      </c>
      <c r="K20" s="2"/>
      <c r="M20" s="353" t="s">
        <v>38</v>
      </c>
      <c r="N20" s="354">
        <f>+B22</f>
        <v>632.9666326164579</v>
      </c>
      <c r="O20" s="354">
        <f>+E22</f>
        <v>5.3917443835421714</v>
      </c>
    </row>
    <row r="21" spans="1:16" ht="13.5" thickBot="1">
      <c r="A21" s="28" t="s">
        <v>30</v>
      </c>
      <c r="B21" s="21">
        <v>55.55218623130469</v>
      </c>
      <c r="C21" s="224">
        <v>112.65903983584462</v>
      </c>
      <c r="D21" s="23">
        <f t="shared" si="0"/>
        <v>168.2112260671493</v>
      </c>
      <c r="E21" s="7">
        <v>0.42925376869530957</v>
      </c>
      <c r="F21" s="11">
        <v>0.3781968431584448</v>
      </c>
      <c r="G21" s="5">
        <f t="shared" si="1"/>
        <v>0.8074506118537543</v>
      </c>
      <c r="H21" s="21">
        <f t="shared" si="2"/>
        <v>55.98144</v>
      </c>
      <c r="I21" s="14">
        <f t="shared" si="3"/>
        <v>113.03723667900307</v>
      </c>
      <c r="J21" s="14">
        <f t="shared" si="4"/>
        <v>169.01867667900308</v>
      </c>
      <c r="K21" s="13"/>
      <c r="N21" s="354">
        <f>SUM(N19:N20)</f>
        <v>1914.7843348416845</v>
      </c>
      <c r="O21" s="354">
        <f>SUM(O19:O20)</f>
        <v>10.578037486361993</v>
      </c>
      <c r="P21" s="354">
        <f>SUM(N21:O21)</f>
        <v>1925.3623723280466</v>
      </c>
    </row>
    <row r="22" spans="1:11" ht="15.75" thickTop="1">
      <c r="A22" s="29" t="s">
        <v>11</v>
      </c>
      <c r="B22" s="61">
        <f aca="true" t="shared" si="5" ref="B22:J22">SUM(B10:B21)</f>
        <v>632.9666326164579</v>
      </c>
      <c r="C22" s="59">
        <f t="shared" si="5"/>
        <v>1281.8177022252266</v>
      </c>
      <c r="D22" s="62">
        <f t="shared" si="5"/>
        <v>1914.784334841685</v>
      </c>
      <c r="E22" s="59">
        <f t="shared" si="5"/>
        <v>5.3917443835421714</v>
      </c>
      <c r="F22" s="59">
        <f t="shared" si="5"/>
        <v>5.186293102819821</v>
      </c>
      <c r="G22" s="60">
        <f t="shared" si="5"/>
        <v>10.578037486361993</v>
      </c>
      <c r="H22" s="61">
        <f t="shared" si="5"/>
        <v>638.358377</v>
      </c>
      <c r="I22" s="105">
        <f t="shared" si="5"/>
        <v>1287.0039953280466</v>
      </c>
      <c r="J22" s="101">
        <f t="shared" si="5"/>
        <v>1925.3623723280466</v>
      </c>
      <c r="K22" s="33"/>
    </row>
    <row r="23" spans="1:15" ht="13.5" thickBot="1">
      <c r="A23" s="30"/>
      <c r="B23" s="24">
        <f>+B22/$D$22</f>
        <v>0.33056810686138804</v>
      </c>
      <c r="C23" s="25">
        <f>+C22/$D$22</f>
        <v>0.6694318931386117</v>
      </c>
      <c r="D23" s="26">
        <f>+D22/$J$22</f>
        <v>0.994505949820983</v>
      </c>
      <c r="E23" s="25">
        <f>+E22/$G$22</f>
        <v>0.5097112191645773</v>
      </c>
      <c r="F23" s="25">
        <f>+F22/$G$22</f>
        <v>0.49028878083542277</v>
      </c>
      <c r="G23" s="27">
        <f>+G22/$J$22</f>
        <v>0.005494050179017255</v>
      </c>
      <c r="H23" s="106">
        <f>+H22/$J$22</f>
        <v>0.3315523281096071</v>
      </c>
      <c r="I23" s="102">
        <f>+I22/$J$22</f>
        <v>0.6684476718903929</v>
      </c>
      <c r="J23" s="102"/>
      <c r="K23" s="33"/>
      <c r="N23" s="355">
        <f>+N19/N21</f>
        <v>0.669431893138612</v>
      </c>
      <c r="O23" s="355">
        <f>+O19/O21</f>
        <v>0.49028878083542277</v>
      </c>
    </row>
    <row r="24" spans="14:15" ht="12.75">
      <c r="N24" s="355">
        <f>+N20/N21</f>
        <v>0.3305681068613881</v>
      </c>
      <c r="O24" s="355">
        <f>+O20/O21</f>
        <v>0.5097112191645773</v>
      </c>
    </row>
    <row r="47" spans="1:8" ht="12.75">
      <c r="A47" s="19" t="s">
        <v>72</v>
      </c>
      <c r="B47" s="19"/>
      <c r="H47" s="6"/>
    </row>
    <row r="48" spans="1:2" ht="13.5" thickBot="1">
      <c r="A48" s="18"/>
      <c r="B48" s="18"/>
    </row>
    <row r="49" spans="1:4" ht="12.75">
      <c r="A49" s="35" t="s">
        <v>47</v>
      </c>
      <c r="B49" s="36" t="s">
        <v>2</v>
      </c>
      <c r="C49" s="147" t="s">
        <v>12</v>
      </c>
      <c r="D49" s="277" t="s">
        <v>50</v>
      </c>
    </row>
    <row r="50" spans="1:4" ht="12.75">
      <c r="A50" s="40"/>
      <c r="B50" s="275" t="s">
        <v>49</v>
      </c>
      <c r="C50" s="276"/>
      <c r="D50" s="278"/>
    </row>
    <row r="51" spans="1:4" ht="12.75">
      <c r="A51" s="13" t="s">
        <v>19</v>
      </c>
      <c r="B51" s="21">
        <v>2.5542849999999993</v>
      </c>
      <c r="C51" s="14">
        <v>10.165855010000003</v>
      </c>
      <c r="D51" s="14">
        <f>+C51+B51</f>
        <v>12.720140010000001</v>
      </c>
    </row>
    <row r="52" spans="1:4" ht="12.75">
      <c r="A52" s="13" t="s">
        <v>20</v>
      </c>
      <c r="B52" s="21">
        <v>2.164642</v>
      </c>
      <c r="C52" s="14">
        <v>8.782203010000002</v>
      </c>
      <c r="D52" s="14">
        <f aca="true" t="shared" si="6" ref="D52:D62">+C52+B52</f>
        <v>10.946845010000002</v>
      </c>
    </row>
    <row r="53" spans="1:4" ht="12.75">
      <c r="A53" s="13" t="s">
        <v>21</v>
      </c>
      <c r="B53" s="21">
        <v>2.9477030000000006</v>
      </c>
      <c r="C53" s="14">
        <v>18.525960010000006</v>
      </c>
      <c r="D53" s="14">
        <f t="shared" si="6"/>
        <v>21.473663010000006</v>
      </c>
    </row>
    <row r="54" spans="1:4" ht="12.75">
      <c r="A54" s="13" t="s">
        <v>22</v>
      </c>
      <c r="B54" s="21">
        <v>2.9331199999999993</v>
      </c>
      <c r="C54" s="14">
        <v>18.13847801</v>
      </c>
      <c r="D54" s="14">
        <f t="shared" si="6"/>
        <v>21.07159801</v>
      </c>
    </row>
    <row r="55" spans="1:4" ht="12.75">
      <c r="A55" s="13" t="s">
        <v>23</v>
      </c>
      <c r="B55" s="21">
        <v>2.60474</v>
      </c>
      <c r="C55" s="14">
        <v>18.22601201</v>
      </c>
      <c r="D55" s="14">
        <f t="shared" si="6"/>
        <v>20.83075201</v>
      </c>
    </row>
    <row r="56" spans="1:4" ht="12.75">
      <c r="A56" s="13" t="s">
        <v>24</v>
      </c>
      <c r="B56" s="21">
        <v>2.690354</v>
      </c>
      <c r="C56" s="14">
        <v>17.692654010000002</v>
      </c>
      <c r="D56" s="14">
        <f t="shared" si="6"/>
        <v>20.38300801</v>
      </c>
    </row>
    <row r="57" spans="1:4" ht="12.75">
      <c r="A57" s="13" t="s">
        <v>25</v>
      </c>
      <c r="B57" s="21">
        <v>2.534662000000001</v>
      </c>
      <c r="C57" s="14">
        <v>17.98654501</v>
      </c>
      <c r="D57" s="14">
        <f t="shared" si="6"/>
        <v>20.52120701</v>
      </c>
    </row>
    <row r="58" spans="1:4" ht="12.75">
      <c r="A58" s="13" t="s">
        <v>26</v>
      </c>
      <c r="B58" s="21">
        <v>2.4210639999999994</v>
      </c>
      <c r="C58" s="14">
        <v>9.273353010000003</v>
      </c>
      <c r="D58" s="14">
        <f t="shared" si="6"/>
        <v>11.694417010000002</v>
      </c>
    </row>
    <row r="59" spans="1:4" ht="12.75">
      <c r="A59" s="13" t="s">
        <v>27</v>
      </c>
      <c r="B59" s="21">
        <v>2.1579159999999997</v>
      </c>
      <c r="C59" s="14">
        <v>9.09672701</v>
      </c>
      <c r="D59" s="14">
        <f t="shared" si="6"/>
        <v>11.25464301</v>
      </c>
    </row>
    <row r="60" spans="1:4" ht="12.75">
      <c r="A60" s="13" t="s">
        <v>28</v>
      </c>
      <c r="B60" s="21">
        <v>2.3357110000000003</v>
      </c>
      <c r="C60" s="14">
        <v>9.140423010000001</v>
      </c>
      <c r="D60" s="14">
        <f t="shared" si="6"/>
        <v>11.47613401</v>
      </c>
    </row>
    <row r="61" spans="1:4" ht="12.75">
      <c r="A61" s="13" t="s">
        <v>29</v>
      </c>
      <c r="B61" s="21">
        <v>1.850449</v>
      </c>
      <c r="C61" s="14">
        <v>9.28266601</v>
      </c>
      <c r="D61" s="14">
        <f t="shared" si="6"/>
        <v>11.13311501</v>
      </c>
    </row>
    <row r="62" spans="1:4" ht="13.5" thickBot="1">
      <c r="A62" s="13" t="s">
        <v>30</v>
      </c>
      <c r="B62" s="21">
        <v>2.1471899999999997</v>
      </c>
      <c r="C62" s="14">
        <v>8.976733010000002</v>
      </c>
      <c r="D62" s="14">
        <f t="shared" si="6"/>
        <v>11.123923010000002</v>
      </c>
    </row>
    <row r="63" spans="1:4" ht="15.75" thickTop="1">
      <c r="A63" s="46" t="s">
        <v>11</v>
      </c>
      <c r="B63" s="61">
        <f>SUM(B51:B62)</f>
        <v>29.341835999999997</v>
      </c>
      <c r="C63" s="105">
        <f>SUM(C51:C62)</f>
        <v>155.28760912000004</v>
      </c>
      <c r="D63" s="101">
        <f>SUM(D51:D62)</f>
        <v>184.62944512</v>
      </c>
    </row>
    <row r="64" spans="1:4" ht="13.5" thickBot="1">
      <c r="A64" s="32"/>
      <c r="B64" s="24">
        <f>+B63/D63</f>
        <v>0.15892284126689138</v>
      </c>
      <c r="C64" s="148">
        <f>+C63/D63</f>
        <v>0.8410771587331087</v>
      </c>
      <c r="D64" s="102"/>
    </row>
    <row r="68" ht="12.75">
      <c r="A68" s="1" t="s">
        <v>73</v>
      </c>
    </row>
    <row r="69" ht="13.5" thickBot="1"/>
    <row r="70" spans="1:10" ht="12.75" customHeight="1">
      <c r="A70" s="279" t="s">
        <v>47</v>
      </c>
      <c r="B70" s="286" t="s">
        <v>2</v>
      </c>
      <c r="C70" s="287"/>
      <c r="D70" s="288"/>
      <c r="E70" s="269" t="s">
        <v>12</v>
      </c>
      <c r="F70" s="290"/>
      <c r="G70" s="290"/>
      <c r="H70" s="269" t="s">
        <v>48</v>
      </c>
      <c r="I70" s="270"/>
      <c r="J70" s="271" t="s">
        <v>51</v>
      </c>
    </row>
    <row r="71" spans="1:10" ht="33.75" customHeight="1">
      <c r="A71" s="280"/>
      <c r="B71" s="43" t="s">
        <v>53</v>
      </c>
      <c r="C71" s="44" t="s">
        <v>52</v>
      </c>
      <c r="D71" s="45" t="s">
        <v>32</v>
      </c>
      <c r="E71" s="43" t="s">
        <v>53</v>
      </c>
      <c r="F71" s="44" t="s">
        <v>52</v>
      </c>
      <c r="G71" s="45" t="s">
        <v>32</v>
      </c>
      <c r="H71" s="43" t="s">
        <v>53</v>
      </c>
      <c r="I71" s="107" t="s">
        <v>52</v>
      </c>
      <c r="J71" s="272"/>
    </row>
    <row r="72" spans="1:10" ht="12.75">
      <c r="A72" s="28" t="s">
        <v>19</v>
      </c>
      <c r="B72" s="212">
        <v>194.35461765462847</v>
      </c>
      <c r="C72" s="7">
        <v>2.5542849999999993</v>
      </c>
      <c r="D72" s="215">
        <f>SUM(B72:C72)</f>
        <v>196.90890265462846</v>
      </c>
      <c r="E72" s="7">
        <v>0.8419145506673349</v>
      </c>
      <c r="F72" s="7">
        <v>10.165855010000003</v>
      </c>
      <c r="G72" s="5">
        <f>SUM(E72:F72)</f>
        <v>11.007769560667338</v>
      </c>
      <c r="H72" s="212">
        <f>+E72+B72</f>
        <v>195.1965322052958</v>
      </c>
      <c r="I72" s="219">
        <f>+F72+C72</f>
        <v>12.720140010000001</v>
      </c>
      <c r="J72" s="220">
        <f>+H72+I72</f>
        <v>207.9166722152958</v>
      </c>
    </row>
    <row r="73" spans="1:10" ht="12.75">
      <c r="A73" s="28" t="s">
        <v>20</v>
      </c>
      <c r="B73" s="212">
        <v>147.11146229949065</v>
      </c>
      <c r="C73" s="7">
        <v>2.164642</v>
      </c>
      <c r="D73" s="216">
        <f aca="true" t="shared" si="7" ref="D73:D83">SUM(B73:C73)</f>
        <v>149.27610429949064</v>
      </c>
      <c r="E73" s="7">
        <v>0.7073610350531441</v>
      </c>
      <c r="F73" s="7">
        <v>8.782203010000002</v>
      </c>
      <c r="G73" s="5">
        <f aca="true" t="shared" si="8" ref="G73:G83">SUM(E73:F73)</f>
        <v>9.489564045053147</v>
      </c>
      <c r="H73" s="212">
        <f aca="true" t="shared" si="9" ref="H73:H83">+E73+B73</f>
        <v>147.8188233345438</v>
      </c>
      <c r="I73" s="219">
        <f aca="true" t="shared" si="10" ref="I73:I83">+F73+C73</f>
        <v>10.946845010000002</v>
      </c>
      <c r="J73" s="219">
        <f aca="true" t="shared" si="11" ref="J73:J83">+H73+I73</f>
        <v>158.7656683445438</v>
      </c>
    </row>
    <row r="74" spans="1:10" ht="12.75">
      <c r="A74" s="28" t="s">
        <v>21</v>
      </c>
      <c r="B74" s="212">
        <v>154.31231353219934</v>
      </c>
      <c r="C74" s="7">
        <v>2.9477030000000006</v>
      </c>
      <c r="D74" s="216">
        <f t="shared" si="7"/>
        <v>157.26001653219933</v>
      </c>
      <c r="E74" s="7">
        <v>0.6728691288692434</v>
      </c>
      <c r="F74" s="7">
        <v>18.525960010000006</v>
      </c>
      <c r="G74" s="5">
        <f t="shared" si="8"/>
        <v>19.19882913886925</v>
      </c>
      <c r="H74" s="212">
        <f t="shared" si="9"/>
        <v>154.9851826610686</v>
      </c>
      <c r="I74" s="219">
        <f t="shared" si="10"/>
        <v>21.473663010000006</v>
      </c>
      <c r="J74" s="219">
        <f t="shared" si="11"/>
        <v>176.4588456710686</v>
      </c>
    </row>
    <row r="75" spans="1:15" ht="12.75">
      <c r="A75" s="28" t="s">
        <v>22</v>
      </c>
      <c r="B75" s="212">
        <v>154.03779542773458</v>
      </c>
      <c r="C75" s="7">
        <v>2.9331199999999993</v>
      </c>
      <c r="D75" s="216">
        <f t="shared" si="7"/>
        <v>156.97091542773458</v>
      </c>
      <c r="E75" s="7">
        <v>0.6794394545071794</v>
      </c>
      <c r="F75" s="7">
        <v>18.13847801</v>
      </c>
      <c r="G75" s="5">
        <f t="shared" si="8"/>
        <v>18.81791746450718</v>
      </c>
      <c r="H75" s="212">
        <f t="shared" si="9"/>
        <v>154.71723488224177</v>
      </c>
      <c r="I75" s="219">
        <f t="shared" si="10"/>
        <v>21.07159801</v>
      </c>
      <c r="J75" s="219">
        <f t="shared" si="11"/>
        <v>175.78883289224177</v>
      </c>
      <c r="N75" s="356" t="s">
        <v>2</v>
      </c>
      <c r="O75" s="356" t="s">
        <v>12</v>
      </c>
    </row>
    <row r="76" spans="1:18" ht="12.75">
      <c r="A76" s="28" t="s">
        <v>23</v>
      </c>
      <c r="B76" s="212">
        <v>151.16489216516197</v>
      </c>
      <c r="C76" s="7">
        <v>2.60474</v>
      </c>
      <c r="D76" s="216">
        <f t="shared" si="7"/>
        <v>153.76963216516197</v>
      </c>
      <c r="E76" s="7">
        <v>0.8237211506966624</v>
      </c>
      <c r="F76" s="7">
        <v>18.22601201</v>
      </c>
      <c r="G76" s="5">
        <f t="shared" si="8"/>
        <v>19.049733160696665</v>
      </c>
      <c r="H76" s="212">
        <f t="shared" si="9"/>
        <v>151.98861331585863</v>
      </c>
      <c r="I76" s="219">
        <f t="shared" si="10"/>
        <v>20.83075201</v>
      </c>
      <c r="J76" s="219">
        <f t="shared" si="11"/>
        <v>172.81936532585863</v>
      </c>
      <c r="M76" s="353" t="s">
        <v>4</v>
      </c>
      <c r="N76" s="354">
        <f>+B84</f>
        <v>1914.784334841685</v>
      </c>
      <c r="O76" s="354">
        <f>+E84</f>
        <v>10.578037486361993</v>
      </c>
      <c r="P76" s="354">
        <f>SUM(N76:O76)</f>
        <v>1925.362372328047</v>
      </c>
      <c r="Q76" s="355">
        <f>+N76/P76</f>
        <v>0.9945059498209827</v>
      </c>
      <c r="R76" s="359">
        <f>+O76/P76</f>
        <v>0.0054940501790172545</v>
      </c>
    </row>
    <row r="77" spans="1:18" ht="12.75">
      <c r="A77" s="28" t="s">
        <v>24</v>
      </c>
      <c r="B77" s="212">
        <v>146.9016600515441</v>
      </c>
      <c r="C77" s="7">
        <v>2.690354</v>
      </c>
      <c r="D77" s="216">
        <f t="shared" si="7"/>
        <v>149.5920140515441</v>
      </c>
      <c r="E77" s="7">
        <v>0.8460565282404547</v>
      </c>
      <c r="F77" s="7">
        <v>17.692654010000002</v>
      </c>
      <c r="G77" s="5">
        <f t="shared" si="8"/>
        <v>18.538710538240455</v>
      </c>
      <c r="H77" s="212">
        <f t="shared" si="9"/>
        <v>147.74771657978457</v>
      </c>
      <c r="I77" s="219">
        <f t="shared" si="10"/>
        <v>20.38300801</v>
      </c>
      <c r="J77" s="219">
        <f t="shared" si="11"/>
        <v>168.13072458978456</v>
      </c>
      <c r="M77" s="353" t="s">
        <v>0</v>
      </c>
      <c r="N77" s="354">
        <f>+C84</f>
        <v>29.341835999999997</v>
      </c>
      <c r="O77" s="354">
        <f>+F84</f>
        <v>155.28760912000004</v>
      </c>
      <c r="P77" s="354">
        <f>SUM(N77:O77)</f>
        <v>184.62944512000004</v>
      </c>
      <c r="Q77" s="355">
        <f>+N77/P77</f>
        <v>0.15892284126689135</v>
      </c>
      <c r="R77" s="355">
        <f>+O77/P77</f>
        <v>0.8410771587331086</v>
      </c>
    </row>
    <row r="78" spans="1:16" ht="12.75">
      <c r="A78" s="28" t="s">
        <v>25</v>
      </c>
      <c r="B78" s="212">
        <v>147.71293352529312</v>
      </c>
      <c r="C78" s="7">
        <v>2.534662000000001</v>
      </c>
      <c r="D78" s="216">
        <f t="shared" si="7"/>
        <v>150.24759552529312</v>
      </c>
      <c r="E78" s="7">
        <v>1.0118542798932568</v>
      </c>
      <c r="F78" s="7">
        <v>17.98654501</v>
      </c>
      <c r="G78" s="5">
        <f t="shared" si="8"/>
        <v>18.998399289893257</v>
      </c>
      <c r="H78" s="212">
        <f t="shared" si="9"/>
        <v>148.7247878051864</v>
      </c>
      <c r="I78" s="219">
        <f t="shared" si="10"/>
        <v>20.52120701</v>
      </c>
      <c r="J78" s="219">
        <f t="shared" si="11"/>
        <v>169.2459948151864</v>
      </c>
      <c r="N78" s="354">
        <f>SUM(N76:N77)</f>
        <v>1944.126170841685</v>
      </c>
      <c r="O78" s="354">
        <f>SUM(O76:O77)</f>
        <v>165.86564660636202</v>
      </c>
      <c r="P78" s="354">
        <f>SUM(P76:P77)</f>
        <v>2109.991817448047</v>
      </c>
    </row>
    <row r="79" spans="1:16" ht="12.75">
      <c r="A79" s="28" t="s">
        <v>26</v>
      </c>
      <c r="B79" s="212">
        <v>161.81174942895672</v>
      </c>
      <c r="C79" s="7">
        <v>2.4210639999999994</v>
      </c>
      <c r="D79" s="216">
        <f t="shared" si="7"/>
        <v>164.23281342895672</v>
      </c>
      <c r="E79" s="7">
        <v>1.0793729546109092</v>
      </c>
      <c r="F79" s="7">
        <v>9.273353010000003</v>
      </c>
      <c r="G79" s="5">
        <f t="shared" si="8"/>
        <v>10.352725964610912</v>
      </c>
      <c r="H79" s="212">
        <f t="shared" si="9"/>
        <v>162.89112238356762</v>
      </c>
      <c r="I79" s="219">
        <f t="shared" si="10"/>
        <v>11.694417010000002</v>
      </c>
      <c r="J79" s="219">
        <f t="shared" si="11"/>
        <v>174.58553939356761</v>
      </c>
      <c r="P79" s="354"/>
    </row>
    <row r="80" spans="1:10" ht="12.75">
      <c r="A80" s="28" t="s">
        <v>27</v>
      </c>
      <c r="B80" s="212">
        <v>160.14663202815578</v>
      </c>
      <c r="C80" s="7">
        <v>2.1579159999999997</v>
      </c>
      <c r="D80" s="216">
        <f t="shared" si="7"/>
        <v>162.30454802815578</v>
      </c>
      <c r="E80" s="7">
        <v>0.9827962503812113</v>
      </c>
      <c r="F80" s="7">
        <v>9.09672701</v>
      </c>
      <c r="G80" s="5">
        <f t="shared" si="8"/>
        <v>10.079523260381212</v>
      </c>
      <c r="H80" s="212">
        <f t="shared" si="9"/>
        <v>161.12942827853698</v>
      </c>
      <c r="I80" s="219">
        <f t="shared" si="10"/>
        <v>11.25464301</v>
      </c>
      <c r="J80" s="219">
        <f t="shared" si="11"/>
        <v>172.38407128853697</v>
      </c>
    </row>
    <row r="81" spans="1:15" ht="12.75">
      <c r="A81" s="28" t="s">
        <v>28</v>
      </c>
      <c r="B81" s="212">
        <v>167.61186324204724</v>
      </c>
      <c r="C81" s="7">
        <v>2.3357110000000003</v>
      </c>
      <c r="D81" s="216">
        <f t="shared" si="7"/>
        <v>169.94757424204724</v>
      </c>
      <c r="E81" s="7">
        <v>1.107562291071094</v>
      </c>
      <c r="F81" s="7">
        <v>9.140423010000001</v>
      </c>
      <c r="G81" s="5">
        <f t="shared" si="8"/>
        <v>10.247985301071095</v>
      </c>
      <c r="H81" s="212">
        <f t="shared" si="9"/>
        <v>168.71942553311834</v>
      </c>
      <c r="I81" s="219">
        <f t="shared" si="10"/>
        <v>11.47613401</v>
      </c>
      <c r="J81" s="219">
        <f t="shared" si="11"/>
        <v>180.19555954311835</v>
      </c>
      <c r="N81" s="359">
        <f>+N76/N78</f>
        <v>0.9849074425106387</v>
      </c>
      <c r="O81" s="359">
        <f>+O76/O78</f>
        <v>0.06377473396565445</v>
      </c>
    </row>
    <row r="82" spans="1:15" ht="12.75">
      <c r="A82" s="28" t="s">
        <v>29</v>
      </c>
      <c r="B82" s="212">
        <v>161.40718941932337</v>
      </c>
      <c r="C82" s="7">
        <v>1.850449</v>
      </c>
      <c r="D82" s="216">
        <f t="shared" si="7"/>
        <v>163.25763841932337</v>
      </c>
      <c r="E82" s="7">
        <v>1.0176392505177474</v>
      </c>
      <c r="F82" s="7">
        <v>9.28266601</v>
      </c>
      <c r="G82" s="5">
        <f t="shared" si="8"/>
        <v>10.300305260517748</v>
      </c>
      <c r="H82" s="212">
        <f t="shared" si="9"/>
        <v>162.42482866984113</v>
      </c>
      <c r="I82" s="219">
        <f t="shared" si="10"/>
        <v>11.13311501</v>
      </c>
      <c r="J82" s="219">
        <f t="shared" si="11"/>
        <v>173.55794367984115</v>
      </c>
      <c r="N82" s="359">
        <f>+N77/N78</f>
        <v>0.01509255748936131</v>
      </c>
      <c r="O82" s="359">
        <f>+O77/O78</f>
        <v>0.9362252660343456</v>
      </c>
    </row>
    <row r="83" spans="1:10" ht="13.5" thickBot="1">
      <c r="A83" s="47" t="s">
        <v>30</v>
      </c>
      <c r="B83" s="213">
        <v>168.2112260671493</v>
      </c>
      <c r="C83" s="48">
        <v>2.1471899999999997</v>
      </c>
      <c r="D83" s="217">
        <f t="shared" si="7"/>
        <v>170.3584160671493</v>
      </c>
      <c r="E83" s="48">
        <v>0.8074506118537543</v>
      </c>
      <c r="F83" s="49">
        <v>8.976733010000002</v>
      </c>
      <c r="G83" s="50">
        <f t="shared" si="8"/>
        <v>9.784183621853757</v>
      </c>
      <c r="H83" s="213">
        <f t="shared" si="9"/>
        <v>169.01867667900308</v>
      </c>
      <c r="I83" s="221">
        <f t="shared" si="10"/>
        <v>11.123923010000002</v>
      </c>
      <c r="J83" s="221">
        <f t="shared" si="11"/>
        <v>180.14259968900308</v>
      </c>
    </row>
    <row r="84" spans="1:10" ht="15.75" thickTop="1">
      <c r="A84" s="64" t="s">
        <v>11</v>
      </c>
      <c r="B84" s="214">
        <f aca="true" t="shared" si="12" ref="B84:J84">SUM(B72:B83)</f>
        <v>1914.784334841685</v>
      </c>
      <c r="C84" s="58">
        <f t="shared" si="12"/>
        <v>29.341835999999997</v>
      </c>
      <c r="D84" s="218">
        <f t="shared" si="12"/>
        <v>1944.1261708416846</v>
      </c>
      <c r="E84" s="58">
        <f t="shared" si="12"/>
        <v>10.578037486361993</v>
      </c>
      <c r="F84" s="58">
        <f t="shared" si="12"/>
        <v>155.28760912000004</v>
      </c>
      <c r="G84" s="63">
        <f t="shared" si="12"/>
        <v>165.86564660636202</v>
      </c>
      <c r="H84" s="214">
        <f t="shared" si="12"/>
        <v>1925.3623723280466</v>
      </c>
      <c r="I84" s="222">
        <f t="shared" si="12"/>
        <v>184.62944512</v>
      </c>
      <c r="J84" s="223">
        <f t="shared" si="12"/>
        <v>2109.9918174480467</v>
      </c>
    </row>
    <row r="85" spans="1:10" ht="13.5" thickBot="1">
      <c r="A85" s="30"/>
      <c r="B85" s="24">
        <f>+B84/$D$84</f>
        <v>0.9849074425106389</v>
      </c>
      <c r="C85" s="25">
        <f>+C84/$D$84</f>
        <v>0.015092557489361313</v>
      </c>
      <c r="D85" s="26"/>
      <c r="E85" s="25">
        <f>+E84/$G$84</f>
        <v>0.06377473396565445</v>
      </c>
      <c r="F85" s="25">
        <f>+F84/$G$84</f>
        <v>0.9362252660343456</v>
      </c>
      <c r="G85" s="27"/>
      <c r="H85" s="106">
        <f>+H84/$J$84</f>
        <v>0.9124975539747342</v>
      </c>
      <c r="I85" s="102">
        <f>+I84/$J$84</f>
        <v>0.08750244602526572</v>
      </c>
      <c r="J85" s="102"/>
    </row>
    <row r="93" spans="14:15" ht="12.75">
      <c r="N93" s="356" t="s">
        <v>2</v>
      </c>
      <c r="O93" s="356" t="s">
        <v>12</v>
      </c>
    </row>
    <row r="94" spans="14:16" ht="12.75">
      <c r="N94" s="354">
        <f>+H84</f>
        <v>1925.3623723280466</v>
      </c>
      <c r="O94" s="354">
        <f>+I84</f>
        <v>184.62944512</v>
      </c>
      <c r="P94" s="354">
        <f>SUM(N94:O94)</f>
        <v>2109.9918174480467</v>
      </c>
    </row>
    <row r="95" spans="14:15" ht="12.75">
      <c r="N95" s="355">
        <f>+N94/P94</f>
        <v>0.9124975539747342</v>
      </c>
      <c r="O95" s="355">
        <f>+O94/P94</f>
        <v>0.08750244602526572</v>
      </c>
    </row>
    <row r="103" spans="17:19" ht="12.75">
      <c r="Q103" s="355">
        <f>+N19/N21</f>
        <v>0.669431893138612</v>
      </c>
      <c r="R103" s="355">
        <f>+O19/O21</f>
        <v>0.49028878083542277</v>
      </c>
      <c r="S103" s="355"/>
    </row>
    <row r="104" spans="17:19" ht="12.75">
      <c r="Q104" s="355">
        <f>+N20/N21</f>
        <v>0.3305681068613881</v>
      </c>
      <c r="R104" s="355">
        <f>+O20/O21</f>
        <v>0.5097112191645773</v>
      </c>
      <c r="S104" s="360"/>
    </row>
    <row r="105" ht="12.75">
      <c r="Q105" s="354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17" t="s">
        <v>74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ht="13.5" thickBot="1">
      <c r="A110" s="2"/>
    </row>
    <row r="111" spans="1:27" s="109" customFormat="1" ht="21.75" customHeight="1">
      <c r="A111" s="110"/>
      <c r="B111" s="281" t="s">
        <v>63</v>
      </c>
      <c r="C111" s="282"/>
      <c r="D111" s="282"/>
      <c r="E111" s="282"/>
      <c r="F111" s="282"/>
      <c r="G111" s="282"/>
      <c r="H111" s="282"/>
      <c r="I111" s="282"/>
      <c r="J111" s="283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</row>
    <row r="112" spans="1:27" s="109" customFormat="1" ht="56.25" customHeight="1">
      <c r="A112" s="108" t="s">
        <v>13</v>
      </c>
      <c r="B112" s="51" t="s">
        <v>2</v>
      </c>
      <c r="C112" s="52"/>
      <c r="D112" s="53" t="s">
        <v>55</v>
      </c>
      <c r="E112" s="54" t="s">
        <v>12</v>
      </c>
      <c r="F112" s="55"/>
      <c r="G112" s="56" t="s">
        <v>54</v>
      </c>
      <c r="H112" s="57" t="s">
        <v>56</v>
      </c>
      <c r="I112" s="55"/>
      <c r="J112" s="284" t="s">
        <v>46</v>
      </c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</row>
    <row r="113" spans="1:27" s="109" customFormat="1" ht="12.75">
      <c r="A113" s="111"/>
      <c r="B113" s="112" t="s">
        <v>8</v>
      </c>
      <c r="C113" s="44" t="s">
        <v>9</v>
      </c>
      <c r="D113" s="113"/>
      <c r="E113" s="114" t="s">
        <v>8</v>
      </c>
      <c r="F113" s="115" t="s">
        <v>9</v>
      </c>
      <c r="G113" s="116"/>
      <c r="H113" s="112" t="s">
        <v>8</v>
      </c>
      <c r="I113" s="45" t="s">
        <v>9</v>
      </c>
      <c r="J113" s="285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</row>
    <row r="114" spans="1:27" s="109" customFormat="1" ht="12.75">
      <c r="A114" s="118" t="s">
        <v>19</v>
      </c>
      <c r="B114" s="119">
        <v>33.13467644683273</v>
      </c>
      <c r="C114" s="120">
        <v>111.86125062034716</v>
      </c>
      <c r="D114" s="121">
        <f>SUM(B114:C114)</f>
        <v>144.99592706717988</v>
      </c>
      <c r="E114" s="122">
        <v>0.36919427183762005</v>
      </c>
      <c r="F114" s="122">
        <v>2.934606358902972</v>
      </c>
      <c r="G114" s="123">
        <f>SUM(E114:F114)</f>
        <v>3.303800630740592</v>
      </c>
      <c r="H114" s="124">
        <f>+B114+E114</f>
        <v>33.50387071867035</v>
      </c>
      <c r="I114" s="124">
        <f>+F114+C114</f>
        <v>114.79585697925013</v>
      </c>
      <c r="J114" s="125">
        <f>SUM(H114:I114)</f>
        <v>148.29972769792047</v>
      </c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</row>
    <row r="115" spans="1:27" s="109" customFormat="1" ht="12.75">
      <c r="A115" s="118" t="s">
        <v>20</v>
      </c>
      <c r="B115" s="122">
        <v>29.811578139523274</v>
      </c>
      <c r="C115" s="127">
        <v>44.65755163788019</v>
      </c>
      <c r="D115" s="128">
        <f aca="true" t="shared" si="13" ref="D115:D125">SUM(B115:C115)</f>
        <v>74.46912977740347</v>
      </c>
      <c r="E115" s="122">
        <v>0.3499475791470856</v>
      </c>
      <c r="F115" s="122">
        <v>2.7523473413699793</v>
      </c>
      <c r="G115" s="129">
        <f aca="true" t="shared" si="14" ref="G115:G125">SUM(E115:F115)</f>
        <v>3.102294920517065</v>
      </c>
      <c r="H115" s="130">
        <f aca="true" t="shared" si="15" ref="H115:H125">+B115+E115</f>
        <v>30.161525718670358</v>
      </c>
      <c r="I115" s="130">
        <f aca="true" t="shared" si="16" ref="I115:I125">+F115+C115</f>
        <v>47.409898979250165</v>
      </c>
      <c r="J115" s="131">
        <f aca="true" t="shared" si="17" ref="J115:J125">SUM(H115:I115)</f>
        <v>77.57142469792052</v>
      </c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</row>
    <row r="116" spans="1:27" s="109" customFormat="1" ht="12.75">
      <c r="A116" s="118" t="s">
        <v>21</v>
      </c>
      <c r="B116" s="122">
        <v>35.84966177498448</v>
      </c>
      <c r="C116" s="127">
        <v>158.771330879898</v>
      </c>
      <c r="D116" s="128">
        <f t="shared" si="13"/>
        <v>194.62099265488246</v>
      </c>
      <c r="E116" s="122">
        <v>0.3950839436858673</v>
      </c>
      <c r="F116" s="122">
        <v>3.331905099352153</v>
      </c>
      <c r="G116" s="129">
        <f t="shared" si="14"/>
        <v>3.7269890430380204</v>
      </c>
      <c r="H116" s="130">
        <f t="shared" si="15"/>
        <v>36.24474571867035</v>
      </c>
      <c r="I116" s="130">
        <f t="shared" si="16"/>
        <v>162.10323597925014</v>
      </c>
      <c r="J116" s="131">
        <f t="shared" si="17"/>
        <v>198.3479816979205</v>
      </c>
      <c r="L116" s="361"/>
      <c r="M116" s="361"/>
      <c r="N116" s="361"/>
      <c r="O116" s="362" t="s">
        <v>12</v>
      </c>
      <c r="P116" s="362" t="s">
        <v>2</v>
      </c>
      <c r="Q116" s="361"/>
      <c r="R116" s="361"/>
      <c r="S116" s="361"/>
      <c r="T116" s="361"/>
      <c r="U116" s="361"/>
      <c r="V116" s="361"/>
      <c r="W116" s="361"/>
      <c r="X116" s="361"/>
      <c r="Y116" s="361"/>
      <c r="Z116" s="361"/>
      <c r="AA116" s="361"/>
    </row>
    <row r="117" spans="1:27" s="109" customFormat="1" ht="12.75">
      <c r="A117" s="118" t="s">
        <v>22</v>
      </c>
      <c r="B117" s="122">
        <v>32.62453111170676</v>
      </c>
      <c r="C117" s="127">
        <v>58.414550020922476</v>
      </c>
      <c r="D117" s="128">
        <f t="shared" si="13"/>
        <v>91.03908113262924</v>
      </c>
      <c r="E117" s="122">
        <v>0.382210606963593</v>
      </c>
      <c r="F117" s="122">
        <v>3.1711149583276823</v>
      </c>
      <c r="G117" s="129">
        <f t="shared" si="14"/>
        <v>3.553325565291275</v>
      </c>
      <c r="H117" s="130">
        <f t="shared" si="15"/>
        <v>33.006741718670355</v>
      </c>
      <c r="I117" s="130">
        <f t="shared" si="16"/>
        <v>61.58566497925016</v>
      </c>
      <c r="J117" s="131">
        <f t="shared" si="17"/>
        <v>94.59240669792052</v>
      </c>
      <c r="L117" s="361"/>
      <c r="M117" s="361"/>
      <c r="N117" s="361" t="s">
        <v>8</v>
      </c>
      <c r="O117" s="363">
        <f>+E126</f>
        <v>5.079546387288889</v>
      </c>
      <c r="P117" s="363">
        <f>+B126</f>
        <v>400.5035412367554</v>
      </c>
      <c r="Q117" s="364">
        <f>+O117/O119</f>
        <v>0.11508087232266026</v>
      </c>
      <c r="R117" s="364">
        <f>+P117/P119</f>
        <v>0.25723237578345043</v>
      </c>
      <c r="S117" s="361"/>
      <c r="T117" s="361"/>
      <c r="U117" s="361"/>
      <c r="V117" s="361"/>
      <c r="W117" s="361"/>
      <c r="X117" s="361"/>
      <c r="Y117" s="361"/>
      <c r="Z117" s="361"/>
      <c r="AA117" s="361"/>
    </row>
    <row r="118" spans="1:27" s="109" customFormat="1" ht="12.75">
      <c r="A118" s="118" t="s">
        <v>23</v>
      </c>
      <c r="B118" s="122">
        <v>34.4067768071035</v>
      </c>
      <c r="C118" s="127">
        <v>114.82286555059275</v>
      </c>
      <c r="D118" s="128">
        <f t="shared" si="13"/>
        <v>149.22964235769626</v>
      </c>
      <c r="E118" s="122">
        <v>0.4068539115668639</v>
      </c>
      <c r="F118" s="122">
        <v>3.4419214286574165</v>
      </c>
      <c r="G118" s="129">
        <f t="shared" si="14"/>
        <v>3.8487753402242806</v>
      </c>
      <c r="H118" s="130">
        <f t="shared" si="15"/>
        <v>34.81363071867036</v>
      </c>
      <c r="I118" s="130">
        <f t="shared" si="16"/>
        <v>118.26478697925018</v>
      </c>
      <c r="J118" s="131">
        <f t="shared" si="17"/>
        <v>153.07841769792054</v>
      </c>
      <c r="L118" s="361"/>
      <c r="M118" s="361"/>
      <c r="N118" s="361" t="s">
        <v>9</v>
      </c>
      <c r="O118" s="363">
        <f>+F126</f>
        <v>39.05938204424933</v>
      </c>
      <c r="P118" s="363">
        <f>+C126</f>
        <v>1156.4682047067527</v>
      </c>
      <c r="Q118" s="364">
        <f>+O118/O119</f>
        <v>0.8849191276773398</v>
      </c>
      <c r="R118" s="364">
        <f>+P118/P119</f>
        <v>0.7427676242165495</v>
      </c>
      <c r="S118" s="361"/>
      <c r="T118" s="361"/>
      <c r="U118" s="361"/>
      <c r="V118" s="361"/>
      <c r="W118" s="361"/>
      <c r="X118" s="361"/>
      <c r="Y118" s="361"/>
      <c r="Z118" s="361"/>
      <c r="AA118" s="361"/>
    </row>
    <row r="119" spans="1:27" s="109" customFormat="1" ht="12.75">
      <c r="A119" s="118" t="s">
        <v>24</v>
      </c>
      <c r="B119" s="122">
        <v>31.93256465625299</v>
      </c>
      <c r="C119" s="127">
        <v>82.27113581939227</v>
      </c>
      <c r="D119" s="128">
        <f t="shared" si="13"/>
        <v>114.20370047564526</v>
      </c>
      <c r="E119" s="122">
        <v>0.3925350624173646</v>
      </c>
      <c r="F119" s="122">
        <v>3.0529531598578754</v>
      </c>
      <c r="G119" s="129">
        <f t="shared" si="14"/>
        <v>3.44548822227524</v>
      </c>
      <c r="H119" s="130">
        <f t="shared" si="15"/>
        <v>32.32509971867035</v>
      </c>
      <c r="I119" s="130">
        <f t="shared" si="16"/>
        <v>85.32408897925015</v>
      </c>
      <c r="J119" s="131">
        <f t="shared" si="17"/>
        <v>117.6491886979205</v>
      </c>
      <c r="L119" s="361"/>
      <c r="M119" s="361"/>
      <c r="N119" s="361"/>
      <c r="O119" s="363">
        <f>SUM(O117:O118)</f>
        <v>44.13892843153822</v>
      </c>
      <c r="P119" s="363">
        <f>SUM(P117:P118)</f>
        <v>1556.971745943508</v>
      </c>
      <c r="Q119" s="363">
        <f>SUM(O119:P119)</f>
        <v>1601.1106743750463</v>
      </c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</row>
    <row r="120" spans="1:27" s="109" customFormat="1" ht="12.75">
      <c r="A120" s="118" t="s">
        <v>25</v>
      </c>
      <c r="B120" s="122">
        <v>33.678254153229965</v>
      </c>
      <c r="C120" s="127">
        <v>113.70311930360307</v>
      </c>
      <c r="D120" s="128">
        <f t="shared" si="13"/>
        <v>147.38137345683305</v>
      </c>
      <c r="E120" s="122">
        <v>0.4424415654403933</v>
      </c>
      <c r="F120" s="122">
        <v>3.303771675647086</v>
      </c>
      <c r="G120" s="129">
        <f t="shared" si="14"/>
        <v>3.7462132410874793</v>
      </c>
      <c r="H120" s="130">
        <f t="shared" si="15"/>
        <v>34.120695718670355</v>
      </c>
      <c r="I120" s="130">
        <f t="shared" si="16"/>
        <v>117.00689097925016</v>
      </c>
      <c r="J120" s="131">
        <f t="shared" si="17"/>
        <v>151.12758669792052</v>
      </c>
      <c r="L120" s="361"/>
      <c r="M120" s="361"/>
      <c r="N120" s="361"/>
      <c r="O120" s="364">
        <f>+O119/Q119</f>
        <v>0.027567693562949202</v>
      </c>
      <c r="P120" s="364">
        <f>+P119/Q119</f>
        <v>0.9724323064370508</v>
      </c>
      <c r="Q120" s="361"/>
      <c r="R120" s="361"/>
      <c r="S120" s="361"/>
      <c r="T120" s="361"/>
      <c r="U120" s="361"/>
      <c r="V120" s="361"/>
      <c r="W120" s="361"/>
      <c r="X120" s="361"/>
      <c r="Y120" s="361"/>
      <c r="Z120" s="361"/>
      <c r="AA120" s="361"/>
    </row>
    <row r="121" spans="1:27" s="109" customFormat="1" ht="12.75">
      <c r="A121" s="118" t="s">
        <v>26</v>
      </c>
      <c r="B121" s="122">
        <v>33.458607337198984</v>
      </c>
      <c r="C121" s="127">
        <v>119.45233076737149</v>
      </c>
      <c r="D121" s="128">
        <f t="shared" si="13"/>
        <v>152.91093810457048</v>
      </c>
      <c r="E121" s="122">
        <v>0.4596733814713697</v>
      </c>
      <c r="F121" s="122">
        <v>3.557984211878666</v>
      </c>
      <c r="G121" s="129">
        <f t="shared" si="14"/>
        <v>4.017657593350036</v>
      </c>
      <c r="H121" s="130">
        <f t="shared" si="15"/>
        <v>33.91828071867035</v>
      </c>
      <c r="I121" s="130">
        <f t="shared" si="16"/>
        <v>123.01031497925015</v>
      </c>
      <c r="J121" s="131">
        <f t="shared" si="17"/>
        <v>156.9285956979205</v>
      </c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1"/>
      <c r="AA121" s="361"/>
    </row>
    <row r="122" spans="1:27" s="109" customFormat="1" ht="12.75">
      <c r="A122" s="118" t="s">
        <v>27</v>
      </c>
      <c r="B122" s="122">
        <v>31.864465752739463</v>
      </c>
      <c r="C122" s="127">
        <v>63.64290203561643</v>
      </c>
      <c r="D122" s="128">
        <f t="shared" si="13"/>
        <v>95.5073677883559</v>
      </c>
      <c r="E122" s="122">
        <v>0.45113696593088853</v>
      </c>
      <c r="F122" s="122">
        <v>3.2027339436337408</v>
      </c>
      <c r="G122" s="129">
        <f t="shared" si="14"/>
        <v>3.6538709095646293</v>
      </c>
      <c r="H122" s="130">
        <f t="shared" si="15"/>
        <v>32.31560271867035</v>
      </c>
      <c r="I122" s="130">
        <f t="shared" si="16"/>
        <v>66.84563597925018</v>
      </c>
      <c r="J122" s="131">
        <f t="shared" si="17"/>
        <v>99.16123869792052</v>
      </c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1"/>
      <c r="AA122" s="361"/>
    </row>
    <row r="123" spans="1:27" s="109" customFormat="1" ht="12.75">
      <c r="A123" s="118" t="s">
        <v>28</v>
      </c>
      <c r="B123" s="122">
        <v>34.43889809303458</v>
      </c>
      <c r="C123" s="127">
        <v>105.91975359991602</v>
      </c>
      <c r="D123" s="128">
        <f t="shared" si="13"/>
        <v>140.35865169295062</v>
      </c>
      <c r="E123" s="122">
        <v>0.4686606256357645</v>
      </c>
      <c r="F123" s="122">
        <v>3.5396783793341307</v>
      </c>
      <c r="G123" s="129">
        <f t="shared" si="14"/>
        <v>4.008339004969895</v>
      </c>
      <c r="H123" s="130">
        <f t="shared" si="15"/>
        <v>34.907558718670344</v>
      </c>
      <c r="I123" s="130">
        <f t="shared" si="16"/>
        <v>109.45943197925016</v>
      </c>
      <c r="J123" s="131">
        <f t="shared" si="17"/>
        <v>144.3669906979205</v>
      </c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1"/>
      <c r="AA123" s="361"/>
    </row>
    <row r="124" spans="1:27" s="109" customFormat="1" ht="12.75">
      <c r="A124" s="118" t="s">
        <v>29</v>
      </c>
      <c r="B124" s="122">
        <v>32.71497165440167</v>
      </c>
      <c r="C124" s="127">
        <v>75.39108739078523</v>
      </c>
      <c r="D124" s="128">
        <f t="shared" si="13"/>
        <v>108.1060590451869</v>
      </c>
      <c r="E124" s="122">
        <v>0.4808550642686815</v>
      </c>
      <c r="F124" s="122">
        <v>3.311969588464933</v>
      </c>
      <c r="G124" s="129">
        <f t="shared" si="14"/>
        <v>3.7928246527336147</v>
      </c>
      <c r="H124" s="130">
        <f t="shared" si="15"/>
        <v>33.195826718670354</v>
      </c>
      <c r="I124" s="130">
        <f t="shared" si="16"/>
        <v>78.70305697925016</v>
      </c>
      <c r="J124" s="131">
        <f t="shared" si="17"/>
        <v>111.89888369792052</v>
      </c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1"/>
      <c r="AA124" s="361"/>
    </row>
    <row r="125" spans="1:27" s="109" customFormat="1" ht="13.5" thickBot="1">
      <c r="A125" s="118" t="s">
        <v>30</v>
      </c>
      <c r="B125" s="122">
        <v>36.58855530974695</v>
      </c>
      <c r="C125" s="127">
        <v>107.56032708042747</v>
      </c>
      <c r="D125" s="128">
        <f t="shared" si="13"/>
        <v>144.14888239017444</v>
      </c>
      <c r="E125" s="122">
        <v>0.48095340892339716</v>
      </c>
      <c r="F125" s="122">
        <v>3.458395898822701</v>
      </c>
      <c r="G125" s="129">
        <f t="shared" si="14"/>
        <v>3.9393493077460984</v>
      </c>
      <c r="H125" s="130">
        <f t="shared" si="15"/>
        <v>37.06950871867035</v>
      </c>
      <c r="I125" s="130">
        <f t="shared" si="16"/>
        <v>111.01872297925017</v>
      </c>
      <c r="J125" s="131">
        <f t="shared" si="17"/>
        <v>148.08823169792052</v>
      </c>
      <c r="L125" s="361"/>
      <c r="M125" s="361"/>
      <c r="N125" s="361"/>
      <c r="O125" s="361"/>
      <c r="P125" s="361"/>
      <c r="Q125" s="361"/>
      <c r="R125" s="361"/>
      <c r="S125" s="361"/>
      <c r="T125" s="361"/>
      <c r="U125" s="361"/>
      <c r="V125" s="361"/>
      <c r="W125" s="361"/>
      <c r="X125" s="361"/>
      <c r="Y125" s="361"/>
      <c r="Z125" s="361"/>
      <c r="AA125" s="361"/>
    </row>
    <row r="126" spans="1:27" s="109" customFormat="1" ht="15.75" thickTop="1">
      <c r="A126" s="132" t="s">
        <v>11</v>
      </c>
      <c r="B126" s="133">
        <f>SUM(B114:B125)</f>
        <v>400.5035412367554</v>
      </c>
      <c r="C126" s="134">
        <f aca="true" t="shared" si="18" ref="C126:J126">SUM(C114:C125)</f>
        <v>1156.4682047067527</v>
      </c>
      <c r="D126" s="135">
        <f t="shared" si="18"/>
        <v>1556.9717459435078</v>
      </c>
      <c r="E126" s="133">
        <f t="shared" si="18"/>
        <v>5.079546387288889</v>
      </c>
      <c r="F126" s="134">
        <f t="shared" si="18"/>
        <v>39.05938204424933</v>
      </c>
      <c r="G126" s="136">
        <f t="shared" si="18"/>
        <v>44.13892843153823</v>
      </c>
      <c r="H126" s="133">
        <f t="shared" si="18"/>
        <v>405.5830876240442</v>
      </c>
      <c r="I126" s="133">
        <f t="shared" si="18"/>
        <v>1195.527586751002</v>
      </c>
      <c r="J126" s="137">
        <f t="shared" si="18"/>
        <v>1601.1106743750463</v>
      </c>
      <c r="L126" s="361"/>
      <c r="M126" s="361"/>
      <c r="N126" s="361"/>
      <c r="O126" s="361"/>
      <c r="P126" s="361"/>
      <c r="Q126" s="361"/>
      <c r="R126" s="361"/>
      <c r="S126" s="361"/>
      <c r="T126" s="361"/>
      <c r="U126" s="361"/>
      <c r="V126" s="361"/>
      <c r="W126" s="361"/>
      <c r="X126" s="361"/>
      <c r="Y126" s="361"/>
      <c r="Z126" s="361"/>
      <c r="AA126" s="361"/>
    </row>
    <row r="127" spans="1:27" s="109" customFormat="1" ht="13.5" thickBot="1">
      <c r="A127" s="138"/>
      <c r="B127" s="139">
        <f>+B126/D126</f>
        <v>0.2572323757834505</v>
      </c>
      <c r="C127" s="140">
        <f>+C126/D126</f>
        <v>0.7427676242165496</v>
      </c>
      <c r="D127" s="141">
        <f>+D126/J126</f>
        <v>0.9724323064370506</v>
      </c>
      <c r="E127" s="142">
        <f>+E126/G126</f>
        <v>0.11508087232266022</v>
      </c>
      <c r="F127" s="140">
        <f>+F126/G126</f>
        <v>0.8849191276773395</v>
      </c>
      <c r="G127" s="143">
        <f>+G126/J126</f>
        <v>0.02756769356294921</v>
      </c>
      <c r="H127" s="144">
        <f>+H126/J126</f>
        <v>0.2533135866965308</v>
      </c>
      <c r="I127" s="145">
        <f>+I126/J126</f>
        <v>0.7466864133034691</v>
      </c>
      <c r="J127" s="146"/>
      <c r="L127" s="361"/>
      <c r="M127" s="361"/>
      <c r="N127" s="361"/>
      <c r="O127" s="361"/>
      <c r="P127" s="361"/>
      <c r="Q127" s="361"/>
      <c r="R127" s="361"/>
      <c r="S127" s="361"/>
      <c r="T127" s="361"/>
      <c r="U127" s="361"/>
      <c r="V127" s="361"/>
      <c r="W127" s="361"/>
      <c r="X127" s="361"/>
      <c r="Y127" s="361"/>
      <c r="Z127" s="361"/>
      <c r="AA127" s="361"/>
    </row>
    <row r="129" spans="9:11" ht="12.75">
      <c r="I129" s="2"/>
      <c r="J129" s="2"/>
      <c r="K129" s="2"/>
    </row>
    <row r="148" spans="9:12" ht="12.75">
      <c r="I148" s="273"/>
      <c r="J148" s="274"/>
      <c r="K148" s="274"/>
      <c r="L148" s="274"/>
    </row>
    <row r="149" spans="9:12" ht="12.75">
      <c r="I149" s="16"/>
      <c r="J149" s="16"/>
      <c r="K149" s="66"/>
      <c r="L149" s="358"/>
    </row>
    <row r="150" spans="9:12" ht="12.75">
      <c r="I150" s="4"/>
      <c r="J150" s="4"/>
      <c r="K150" s="2"/>
      <c r="L150" s="358"/>
    </row>
    <row r="151" spans="9:12" ht="12.75">
      <c r="I151" s="7"/>
      <c r="J151" s="7"/>
      <c r="K151" s="7"/>
      <c r="L151" s="354"/>
    </row>
    <row r="152" spans="9:12" ht="12.75">
      <c r="I152" s="7"/>
      <c r="J152" s="7"/>
      <c r="K152" s="7"/>
      <c r="L152" s="354"/>
    </row>
    <row r="153" spans="9:12" ht="12.75">
      <c r="I153" s="7"/>
      <c r="J153" s="7"/>
      <c r="K153" s="7"/>
      <c r="L153" s="354"/>
    </row>
    <row r="154" spans="9:12" ht="12.75">
      <c r="I154" s="7"/>
      <c r="J154" s="7"/>
      <c r="K154" s="7"/>
      <c r="L154" s="354"/>
    </row>
    <row r="155" spans="9:12" ht="12.75">
      <c r="I155" s="7"/>
      <c r="J155" s="7"/>
      <c r="K155" s="7"/>
      <c r="L155" s="354"/>
    </row>
    <row r="156" spans="9:12" ht="12.75">
      <c r="I156" s="7"/>
      <c r="J156" s="7"/>
      <c r="K156" s="7"/>
      <c r="L156" s="354"/>
    </row>
    <row r="157" spans="9:12" ht="12.75">
      <c r="I157" s="7"/>
      <c r="J157" s="7"/>
      <c r="K157" s="7"/>
      <c r="L157" s="354"/>
    </row>
    <row r="158" spans="9:12" ht="12.75">
      <c r="I158" s="7"/>
      <c r="J158" s="7"/>
      <c r="K158" s="7"/>
      <c r="L158" s="354"/>
    </row>
    <row r="159" spans="9:12" ht="12.75">
      <c r="I159" s="7"/>
      <c r="J159" s="7"/>
      <c r="K159" s="7"/>
      <c r="L159" s="354"/>
    </row>
    <row r="160" spans="9:12" ht="12.75">
      <c r="I160" s="7"/>
      <c r="J160" s="7"/>
      <c r="K160" s="7"/>
      <c r="L160" s="354"/>
    </row>
    <row r="161" spans="9:12" ht="12.75">
      <c r="I161" s="7"/>
      <c r="J161" s="7"/>
      <c r="K161" s="7"/>
      <c r="L161" s="354"/>
    </row>
    <row r="162" spans="9:12" ht="12.75">
      <c r="I162" s="7"/>
      <c r="J162" s="7"/>
      <c r="K162" s="7"/>
      <c r="L162" s="354"/>
    </row>
    <row r="163" spans="9:12" ht="12.75">
      <c r="I163" s="7"/>
      <c r="J163" s="7"/>
      <c r="K163" s="7"/>
      <c r="L163" s="354"/>
    </row>
    <row r="164" spans="9:11" ht="12.75">
      <c r="I164" s="67"/>
      <c r="J164" s="67"/>
      <c r="K164" s="31"/>
    </row>
    <row r="165" spans="9:11" ht="12.75">
      <c r="I165" s="2"/>
      <c r="J165" s="2"/>
      <c r="K165" s="2"/>
    </row>
  </sheetData>
  <sheetProtection/>
  <mergeCells count="16">
    <mergeCell ref="A70:A71"/>
    <mergeCell ref="B111:J111"/>
    <mergeCell ref="J112:J113"/>
    <mergeCell ref="B8:D8"/>
    <mergeCell ref="E8:G8"/>
    <mergeCell ref="J70:J71"/>
    <mergeCell ref="B70:D70"/>
    <mergeCell ref="E70:G70"/>
    <mergeCell ref="H70:I70"/>
    <mergeCell ref="B7:G7"/>
    <mergeCell ref="H8:I8"/>
    <mergeCell ref="J8:J9"/>
    <mergeCell ref="L149:L150"/>
    <mergeCell ref="I148:L148"/>
    <mergeCell ref="B50:C50"/>
    <mergeCell ref="D49:D50"/>
  </mergeCells>
  <printOptions horizontalCentered="1"/>
  <pageMargins left="0.7758928571428572" right="0.7714285714285715" top="0.7619047619047619" bottom="0.4724409448818898" header="0" footer="0"/>
  <pageSetup horizontalDpi="600" verticalDpi="600" orientation="portrait" paperSize="9" scale="64" r:id="rId2"/>
  <rowBreaks count="1" manualBreakCount="1"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view="pageBreakPreview" zoomScaleNormal="90" zoomScaleSheetLayoutView="100" zoomScalePageLayoutView="80" workbookViewId="0" topLeftCell="A1">
      <selection activeCell="M4" sqref="M4"/>
    </sheetView>
  </sheetViews>
  <sheetFormatPr defaultColWidth="11.421875" defaultRowHeight="12.75"/>
  <cols>
    <col min="1" max="1" width="12.140625" style="0" customWidth="1"/>
    <col min="2" max="2" width="12.421875" style="0" customWidth="1"/>
    <col min="3" max="3" width="17.57421875" style="0" customWidth="1"/>
    <col min="4" max="4" width="13.57421875" style="0" customWidth="1"/>
    <col min="5" max="5" width="16.28125" style="0" customWidth="1"/>
    <col min="6" max="6" width="14.8515625" style="0" customWidth="1"/>
    <col min="7" max="7" width="17.140625" style="0" customWidth="1"/>
    <col min="11" max="11" width="12.28125" style="0" customWidth="1"/>
    <col min="12" max="12" width="16.8515625" style="352" customWidth="1"/>
    <col min="13" max="20" width="11.421875" style="353" customWidth="1"/>
    <col min="21" max="21" width="11.421875" style="352" customWidth="1"/>
  </cols>
  <sheetData>
    <row r="1" ht="18">
      <c r="A1" s="65" t="s">
        <v>75</v>
      </c>
    </row>
    <row r="4" ht="15.75">
      <c r="A4" s="17" t="s">
        <v>76</v>
      </c>
    </row>
    <row r="5" spans="5:7" ht="13.5" thickBot="1">
      <c r="E5" s="2"/>
      <c r="F5" s="2"/>
      <c r="G5" s="2"/>
    </row>
    <row r="6" spans="1:11" ht="12.75">
      <c r="A6" s="258" t="s">
        <v>13</v>
      </c>
      <c r="B6" s="300" t="s">
        <v>67</v>
      </c>
      <c r="C6" s="301"/>
      <c r="D6" s="301"/>
      <c r="E6" s="301"/>
      <c r="F6" s="301"/>
      <c r="G6" s="232" t="s">
        <v>0</v>
      </c>
      <c r="H6" s="292" t="s">
        <v>41</v>
      </c>
      <c r="I6" s="293"/>
      <c r="J6" s="293"/>
      <c r="K6" s="294"/>
    </row>
    <row r="7" spans="1:11" ht="56.25" customHeight="1">
      <c r="A7" s="259"/>
      <c r="B7" s="51" t="s">
        <v>38</v>
      </c>
      <c r="C7" s="233"/>
      <c r="D7" s="234" t="s">
        <v>39</v>
      </c>
      <c r="E7" s="235" t="s">
        <v>35</v>
      </c>
      <c r="F7" s="302" t="s">
        <v>40</v>
      </c>
      <c r="G7" s="236" t="s">
        <v>14</v>
      </c>
      <c r="H7" s="295"/>
      <c r="I7" s="296"/>
      <c r="J7" s="296"/>
      <c r="K7" s="297"/>
    </row>
    <row r="8" spans="1:11" ht="12.75">
      <c r="A8" s="291"/>
      <c r="B8" s="237" t="s">
        <v>1</v>
      </c>
      <c r="C8" s="44" t="s">
        <v>5</v>
      </c>
      <c r="D8" s="238"/>
      <c r="E8" s="184" t="s">
        <v>6</v>
      </c>
      <c r="F8" s="303"/>
      <c r="G8" s="239" t="s">
        <v>1</v>
      </c>
      <c r="H8" s="240" t="s">
        <v>1</v>
      </c>
      <c r="I8" s="241" t="s">
        <v>5</v>
      </c>
      <c r="J8" s="241" t="s">
        <v>6</v>
      </c>
      <c r="K8" s="242" t="s">
        <v>11</v>
      </c>
    </row>
    <row r="9" spans="1:11" ht="12.75">
      <c r="A9" s="149" t="s">
        <v>19</v>
      </c>
      <c r="B9" s="150">
        <v>1.172422</v>
      </c>
      <c r="C9" s="120">
        <v>43.445572</v>
      </c>
      <c r="D9" s="119">
        <f aca="true" t="shared" si="0" ref="D9:D20">+C9+B9</f>
        <v>44.617993999999996</v>
      </c>
      <c r="E9" s="117">
        <v>150.57853820529579</v>
      </c>
      <c r="F9" s="151">
        <f aca="true" t="shared" si="1" ref="F9:F20">+E9+C9+B9</f>
        <v>195.1965322052958</v>
      </c>
      <c r="G9" s="152">
        <v>12.720140010000001</v>
      </c>
      <c r="H9" s="153">
        <f aca="true" t="shared" si="2" ref="H9:H20">+G9+B9</f>
        <v>13.892562010000002</v>
      </c>
      <c r="I9" s="154">
        <f>+C9</f>
        <v>43.445572</v>
      </c>
      <c r="J9" s="154">
        <f>+E9</f>
        <v>150.57853820529579</v>
      </c>
      <c r="K9" s="83">
        <f>SUM(H9:J9)</f>
        <v>207.9166722152958</v>
      </c>
    </row>
    <row r="10" spans="1:11" ht="12.75">
      <c r="A10" s="155" t="s">
        <v>20</v>
      </c>
      <c r="B10" s="81">
        <v>1.2221960000000003</v>
      </c>
      <c r="C10" s="127">
        <v>43.292266000000005</v>
      </c>
      <c r="D10" s="122">
        <f t="shared" si="0"/>
        <v>44.51446200000001</v>
      </c>
      <c r="E10" s="126">
        <v>103.3043613345438</v>
      </c>
      <c r="F10" s="156">
        <f t="shared" si="1"/>
        <v>147.8188233345438</v>
      </c>
      <c r="G10" s="157">
        <v>10.946845010000002</v>
      </c>
      <c r="H10" s="158">
        <f t="shared" si="2"/>
        <v>12.169041010000003</v>
      </c>
      <c r="I10" s="159">
        <f aca="true" t="shared" si="3" ref="I10:I20">+C10</f>
        <v>43.292266000000005</v>
      </c>
      <c r="J10" s="159">
        <f aca="true" t="shared" si="4" ref="J10:J20">+E10</f>
        <v>103.3043613345438</v>
      </c>
      <c r="K10" s="83">
        <f aca="true" t="shared" si="5" ref="K10:K20">SUM(H10:J10)</f>
        <v>158.7656683445438</v>
      </c>
    </row>
    <row r="11" spans="1:11" ht="12.75">
      <c r="A11" s="155" t="s">
        <v>21</v>
      </c>
      <c r="B11" s="81">
        <v>1.1012119999999999</v>
      </c>
      <c r="C11" s="127">
        <v>46.577618</v>
      </c>
      <c r="D11" s="122">
        <f t="shared" si="0"/>
        <v>47.67883</v>
      </c>
      <c r="E11" s="126">
        <v>107.30635266106859</v>
      </c>
      <c r="F11" s="156">
        <f t="shared" si="1"/>
        <v>154.9851826610686</v>
      </c>
      <c r="G11" s="157">
        <v>21.473663010000006</v>
      </c>
      <c r="H11" s="158">
        <f t="shared" si="2"/>
        <v>22.574875010000007</v>
      </c>
      <c r="I11" s="159">
        <f t="shared" si="3"/>
        <v>46.577618</v>
      </c>
      <c r="J11" s="159">
        <f t="shared" si="4"/>
        <v>107.30635266106859</v>
      </c>
      <c r="K11" s="83">
        <f t="shared" si="5"/>
        <v>176.4588456710686</v>
      </c>
    </row>
    <row r="12" spans="1:11" ht="12.75">
      <c r="A12" s="155" t="s">
        <v>22</v>
      </c>
      <c r="B12" s="81">
        <v>1.074962</v>
      </c>
      <c r="C12" s="127">
        <v>44.842006999999995</v>
      </c>
      <c r="D12" s="122">
        <f t="shared" si="0"/>
        <v>45.916968999999995</v>
      </c>
      <c r="E12" s="126">
        <v>108.80026588224177</v>
      </c>
      <c r="F12" s="156">
        <f t="shared" si="1"/>
        <v>154.71723488224177</v>
      </c>
      <c r="G12" s="157">
        <v>21.07159801</v>
      </c>
      <c r="H12" s="158">
        <f t="shared" si="2"/>
        <v>22.146560009999998</v>
      </c>
      <c r="I12" s="159">
        <f t="shared" si="3"/>
        <v>44.842006999999995</v>
      </c>
      <c r="J12" s="159">
        <f t="shared" si="4"/>
        <v>108.80026588224177</v>
      </c>
      <c r="K12" s="83">
        <f t="shared" si="5"/>
        <v>175.78883289224177</v>
      </c>
    </row>
    <row r="13" spans="1:11" ht="12.75">
      <c r="A13" s="155" t="s">
        <v>23</v>
      </c>
      <c r="B13" s="81">
        <v>0.99557</v>
      </c>
      <c r="C13" s="127">
        <v>45.634167000000005</v>
      </c>
      <c r="D13" s="122">
        <f t="shared" si="0"/>
        <v>46.629737000000006</v>
      </c>
      <c r="E13" s="126">
        <v>105.35887631585861</v>
      </c>
      <c r="F13" s="156">
        <f t="shared" si="1"/>
        <v>151.9886133158586</v>
      </c>
      <c r="G13" s="157">
        <v>20.83075201</v>
      </c>
      <c r="H13" s="158">
        <f t="shared" si="2"/>
        <v>21.826322010000002</v>
      </c>
      <c r="I13" s="159">
        <f t="shared" si="3"/>
        <v>45.634167000000005</v>
      </c>
      <c r="J13" s="159">
        <f t="shared" si="4"/>
        <v>105.35887631585861</v>
      </c>
      <c r="K13" s="83">
        <f t="shared" si="5"/>
        <v>172.8193653258586</v>
      </c>
    </row>
    <row r="14" spans="1:11" ht="12.75">
      <c r="A14" s="155" t="s">
        <v>24</v>
      </c>
      <c r="B14" s="81">
        <v>0.8820749999999999</v>
      </c>
      <c r="C14" s="127">
        <v>40.614046</v>
      </c>
      <c r="D14" s="122">
        <f t="shared" si="0"/>
        <v>41.496121</v>
      </c>
      <c r="E14" s="126">
        <v>106.25159557978452</v>
      </c>
      <c r="F14" s="156">
        <f t="shared" si="1"/>
        <v>147.7477165797845</v>
      </c>
      <c r="G14" s="157">
        <v>20.38300801</v>
      </c>
      <c r="H14" s="158">
        <f t="shared" si="2"/>
        <v>21.26508301</v>
      </c>
      <c r="I14" s="159">
        <f t="shared" si="3"/>
        <v>40.614046</v>
      </c>
      <c r="J14" s="159">
        <f t="shared" si="4"/>
        <v>106.25159557978452</v>
      </c>
      <c r="K14" s="83">
        <f t="shared" si="5"/>
        <v>168.1307245897845</v>
      </c>
    </row>
    <row r="15" spans="1:11" ht="12.75">
      <c r="A15" s="155" t="s">
        <v>25</v>
      </c>
      <c r="B15" s="81">
        <v>0.8909739999999999</v>
      </c>
      <c r="C15" s="127">
        <v>42.313407</v>
      </c>
      <c r="D15" s="122">
        <f t="shared" si="0"/>
        <v>43.204381</v>
      </c>
      <c r="E15" s="126">
        <v>105.52040680518638</v>
      </c>
      <c r="F15" s="156">
        <f t="shared" si="1"/>
        <v>148.72478780518637</v>
      </c>
      <c r="G15" s="157">
        <v>20.52120701</v>
      </c>
      <c r="H15" s="158">
        <f t="shared" si="2"/>
        <v>21.41218101</v>
      </c>
      <c r="I15" s="159">
        <f t="shared" si="3"/>
        <v>42.313407</v>
      </c>
      <c r="J15" s="159">
        <f t="shared" si="4"/>
        <v>105.52040680518638</v>
      </c>
      <c r="K15" s="83">
        <f t="shared" si="5"/>
        <v>169.24599481518638</v>
      </c>
    </row>
    <row r="16" spans="1:11" ht="12.75">
      <c r="A16" s="155" t="s">
        <v>26</v>
      </c>
      <c r="B16" s="81">
        <v>0.877183</v>
      </c>
      <c r="C16" s="127">
        <v>42.304417</v>
      </c>
      <c r="D16" s="122">
        <f t="shared" si="0"/>
        <v>43.1816</v>
      </c>
      <c r="E16" s="126">
        <v>119.70952238356763</v>
      </c>
      <c r="F16" s="156">
        <f t="shared" si="1"/>
        <v>162.89112238356762</v>
      </c>
      <c r="G16" s="157">
        <v>11.694417010000002</v>
      </c>
      <c r="H16" s="158">
        <f t="shared" si="2"/>
        <v>12.571600010000003</v>
      </c>
      <c r="I16" s="159">
        <f t="shared" si="3"/>
        <v>42.304417</v>
      </c>
      <c r="J16" s="159">
        <f t="shared" si="4"/>
        <v>119.70952238356763</v>
      </c>
      <c r="K16" s="83">
        <f t="shared" si="5"/>
        <v>174.58553939356764</v>
      </c>
    </row>
    <row r="17" spans="1:11" ht="12.75">
      <c r="A17" s="155" t="s">
        <v>27</v>
      </c>
      <c r="B17" s="81">
        <v>0.9029080000000002</v>
      </c>
      <c r="C17" s="127">
        <v>40.587088</v>
      </c>
      <c r="D17" s="122">
        <f t="shared" si="0"/>
        <v>41.489996000000005</v>
      </c>
      <c r="E17" s="126">
        <v>119.63943227853702</v>
      </c>
      <c r="F17" s="156">
        <f t="shared" si="1"/>
        <v>161.129428278537</v>
      </c>
      <c r="G17" s="157">
        <v>11.25464301</v>
      </c>
      <c r="H17" s="158">
        <f t="shared" si="2"/>
        <v>12.15755101</v>
      </c>
      <c r="I17" s="159">
        <f t="shared" si="3"/>
        <v>40.587088</v>
      </c>
      <c r="J17" s="159">
        <f t="shared" si="4"/>
        <v>119.63943227853702</v>
      </c>
      <c r="K17" s="83">
        <f t="shared" si="5"/>
        <v>172.38407128853703</v>
      </c>
    </row>
    <row r="18" spans="1:11" ht="12.75">
      <c r="A18" s="155" t="s">
        <v>28</v>
      </c>
      <c r="B18" s="81">
        <v>0.904071</v>
      </c>
      <c r="C18" s="127">
        <v>42.223000000000006</v>
      </c>
      <c r="D18" s="122">
        <f t="shared" si="0"/>
        <v>43.12707100000001</v>
      </c>
      <c r="E18" s="126">
        <v>125.59235453311834</v>
      </c>
      <c r="F18" s="156">
        <f t="shared" si="1"/>
        <v>168.71942553311834</v>
      </c>
      <c r="G18" s="157">
        <v>11.47613401</v>
      </c>
      <c r="H18" s="158">
        <f t="shared" si="2"/>
        <v>12.380205010000001</v>
      </c>
      <c r="I18" s="159">
        <f t="shared" si="3"/>
        <v>42.223000000000006</v>
      </c>
      <c r="J18" s="159">
        <f t="shared" si="4"/>
        <v>125.59235453311834</v>
      </c>
      <c r="K18" s="83">
        <f t="shared" si="5"/>
        <v>180.19555954311835</v>
      </c>
    </row>
    <row r="19" spans="1:11" ht="12.75">
      <c r="A19" s="155" t="s">
        <v>29</v>
      </c>
      <c r="B19" s="81">
        <v>0.945823</v>
      </c>
      <c r="C19" s="127">
        <v>43.287045</v>
      </c>
      <c r="D19" s="122">
        <f t="shared" si="0"/>
        <v>44.232867999999996</v>
      </c>
      <c r="E19" s="126">
        <v>118.19196066984111</v>
      </c>
      <c r="F19" s="156">
        <f t="shared" si="1"/>
        <v>162.4248286698411</v>
      </c>
      <c r="G19" s="157">
        <v>11.13311501</v>
      </c>
      <c r="H19" s="158">
        <f t="shared" si="2"/>
        <v>12.07893801</v>
      </c>
      <c r="I19" s="159">
        <f t="shared" si="3"/>
        <v>43.287045</v>
      </c>
      <c r="J19" s="159">
        <f t="shared" si="4"/>
        <v>118.19196066984111</v>
      </c>
      <c r="K19" s="83">
        <f t="shared" si="5"/>
        <v>173.55794367984112</v>
      </c>
    </row>
    <row r="20" spans="1:11" ht="13.5" thickBot="1">
      <c r="A20" s="155" t="s">
        <v>30</v>
      </c>
      <c r="B20" s="81">
        <v>0.8260029999999998</v>
      </c>
      <c r="C20" s="127">
        <v>46.322099</v>
      </c>
      <c r="D20" s="122">
        <f t="shared" si="0"/>
        <v>47.148102</v>
      </c>
      <c r="E20" s="126">
        <v>121.87057467900307</v>
      </c>
      <c r="F20" s="156">
        <f t="shared" si="1"/>
        <v>169.01867667900305</v>
      </c>
      <c r="G20" s="157">
        <v>11.123923010000002</v>
      </c>
      <c r="H20" s="158">
        <f t="shared" si="2"/>
        <v>11.949926010000002</v>
      </c>
      <c r="I20" s="159">
        <f t="shared" si="3"/>
        <v>46.322099</v>
      </c>
      <c r="J20" s="159">
        <f t="shared" si="4"/>
        <v>121.87057467900307</v>
      </c>
      <c r="K20" s="83">
        <f t="shared" si="5"/>
        <v>180.14259968900308</v>
      </c>
    </row>
    <row r="21" spans="1:13" ht="15.75" thickTop="1">
      <c r="A21" s="160" t="s">
        <v>11</v>
      </c>
      <c r="B21" s="161">
        <f aca="true" t="shared" si="6" ref="B21:K21">SUM(B9:B20)</f>
        <v>11.795399000000002</v>
      </c>
      <c r="C21" s="134">
        <f t="shared" si="6"/>
        <v>521.442732</v>
      </c>
      <c r="D21" s="135">
        <f t="shared" si="6"/>
        <v>533.2381310000001</v>
      </c>
      <c r="E21" s="161">
        <f t="shared" si="6"/>
        <v>1392.1242413280468</v>
      </c>
      <c r="F21" s="162">
        <f t="shared" si="6"/>
        <v>1925.3623723280466</v>
      </c>
      <c r="G21" s="163">
        <f t="shared" si="6"/>
        <v>184.62944512</v>
      </c>
      <c r="H21" s="164">
        <f t="shared" si="6"/>
        <v>196.42484412000002</v>
      </c>
      <c r="I21" s="133">
        <f t="shared" si="6"/>
        <v>521.442732</v>
      </c>
      <c r="J21" s="165">
        <f t="shared" si="6"/>
        <v>1392.1242413280468</v>
      </c>
      <c r="K21" s="137">
        <f t="shared" si="6"/>
        <v>2109.9918174480467</v>
      </c>
      <c r="L21" s="365"/>
      <c r="M21" s="367">
        <f>+E21+F21</f>
        <v>3317.486613656093</v>
      </c>
    </row>
    <row r="22" spans="1:11" ht="13.5" thickBot="1">
      <c r="A22" s="166"/>
      <c r="B22" s="167">
        <f>+B21/F21</f>
        <v>0.0061263267473839885</v>
      </c>
      <c r="C22" s="168">
        <f>+C21/F21</f>
        <v>0.27082835911532793</v>
      </c>
      <c r="D22" s="169"/>
      <c r="E22" s="167">
        <f>+E21/F21</f>
        <v>0.7230453141372881</v>
      </c>
      <c r="F22" s="170">
        <f>+F21/K21</f>
        <v>0.9124975539747342</v>
      </c>
      <c r="G22" s="171">
        <f>+G21/K21</f>
        <v>0.08750244602526572</v>
      </c>
      <c r="H22" s="172">
        <f>+H21/$K$21</f>
        <v>0.0930927041971036</v>
      </c>
      <c r="I22" s="139">
        <f>+I21/$K$21</f>
        <v>0.24713021523972767</v>
      </c>
      <c r="J22" s="173">
        <f>+J21/$K$21</f>
        <v>0.6597770805631687</v>
      </c>
      <c r="K22" s="91"/>
    </row>
    <row r="23" spans="7:15" ht="12.75">
      <c r="G23" s="227"/>
      <c r="H23" s="72"/>
      <c r="M23" s="368">
        <f>M26/P26</f>
        <v>0.0061263267473839885</v>
      </c>
      <c r="N23" s="368">
        <f>N26/P26</f>
        <v>0.27082835911532793</v>
      </c>
      <c r="O23" s="368">
        <f>O26/P26</f>
        <v>0.7230453141372881</v>
      </c>
    </row>
    <row r="24" spans="13:15" ht="12.75">
      <c r="M24" s="369" t="s">
        <v>38</v>
      </c>
      <c r="N24" s="369"/>
      <c r="O24" s="353" t="s">
        <v>35</v>
      </c>
    </row>
    <row r="25" spans="13:15" ht="12.75">
      <c r="M25" s="356" t="s">
        <v>1</v>
      </c>
      <c r="N25" s="356" t="s">
        <v>5</v>
      </c>
      <c r="O25" s="356" t="s">
        <v>6</v>
      </c>
    </row>
    <row r="26" spans="12:16" ht="12.75">
      <c r="L26" s="352" t="s">
        <v>4</v>
      </c>
      <c r="M26" s="354">
        <f>+B21</f>
        <v>11.795399000000002</v>
      </c>
      <c r="N26" s="354">
        <f>+C21</f>
        <v>521.442732</v>
      </c>
      <c r="O26" s="370">
        <f>+E21</f>
        <v>1392.1242413280468</v>
      </c>
      <c r="P26" s="354">
        <f>SUM(M26:O26)</f>
        <v>1925.3623723280466</v>
      </c>
    </row>
    <row r="27" spans="12:16" ht="12.75">
      <c r="L27" s="352" t="s">
        <v>0</v>
      </c>
      <c r="M27" s="370">
        <f>+G21</f>
        <v>184.62944512</v>
      </c>
      <c r="P27" s="354">
        <f>SUM(M27:O27)</f>
        <v>184.62944512</v>
      </c>
    </row>
    <row r="28" spans="13:16" ht="12.75">
      <c r="M28" s="354">
        <f>SUM(M26:M27)</f>
        <v>196.42484412000002</v>
      </c>
      <c r="N28" s="354">
        <f>SUM(N26:N27)</f>
        <v>521.442732</v>
      </c>
      <c r="O28" s="354">
        <f>SUM(O26:O27)</f>
        <v>1392.1242413280468</v>
      </c>
      <c r="P28" s="354">
        <f>SUM(M28:O28)</f>
        <v>2109.9918174480467</v>
      </c>
    </row>
    <row r="29" spans="13:15" ht="12.75">
      <c r="M29" s="355">
        <f>+M28/$P$28</f>
        <v>0.0930927041971036</v>
      </c>
      <c r="N29" s="355">
        <f>+N28/$P$28</f>
        <v>0.24713021523972767</v>
      </c>
      <c r="O29" s="355">
        <f>+O28/$P$28</f>
        <v>0.6597770805631687</v>
      </c>
    </row>
    <row r="31" spans="13:15" ht="12.75">
      <c r="M31" s="359">
        <f>+M26/$P$28</f>
        <v>0.005590258171837879</v>
      </c>
      <c r="N31" s="359">
        <f>+N26/$P$28</f>
        <v>0.24713021523972767</v>
      </c>
      <c r="O31" s="359">
        <f>+O26/$P$28</f>
        <v>0.6597770805631687</v>
      </c>
    </row>
    <row r="32" spans="13:15" ht="12.75">
      <c r="M32" s="359">
        <f>+M27/P28</f>
        <v>0.08750244602526572</v>
      </c>
      <c r="N32" s="371"/>
      <c r="O32" s="371"/>
    </row>
    <row r="33" spans="13:15" ht="12.75">
      <c r="M33" s="355">
        <f>+M28/$P$28</f>
        <v>0.0930927041971036</v>
      </c>
      <c r="N33" s="355">
        <f>+N28/$P$28</f>
        <v>0.24713021523972767</v>
      </c>
      <c r="O33" s="355">
        <f>+O28/$P$28</f>
        <v>0.6597770805631687</v>
      </c>
    </row>
    <row r="50" ht="15.75">
      <c r="A50" s="17" t="s">
        <v>77</v>
      </c>
    </row>
    <row r="52" ht="13.5" thickBot="1"/>
    <row r="53" spans="1:4" ht="12.75">
      <c r="A53" s="258" t="s">
        <v>13</v>
      </c>
      <c r="B53" s="298" t="s">
        <v>4</v>
      </c>
      <c r="C53" s="299"/>
      <c r="D53" s="110"/>
    </row>
    <row r="54" spans="1:4" ht="56.25" customHeight="1">
      <c r="A54" s="259"/>
      <c r="B54" s="243" t="s">
        <v>15</v>
      </c>
      <c r="C54" s="244" t="s">
        <v>16</v>
      </c>
      <c r="D54" s="245" t="s">
        <v>36</v>
      </c>
    </row>
    <row r="55" spans="1:16" ht="12.75">
      <c r="A55" s="291"/>
      <c r="B55" s="237" t="s">
        <v>1</v>
      </c>
      <c r="C55" s="184" t="s">
        <v>7</v>
      </c>
      <c r="D55" s="246"/>
      <c r="O55" s="353" t="s">
        <v>8</v>
      </c>
      <c r="P55" s="353" t="s">
        <v>9</v>
      </c>
    </row>
    <row r="56" spans="1:16" ht="12.75">
      <c r="A56" s="149" t="s">
        <v>19</v>
      </c>
      <c r="B56" s="119">
        <v>33.50387071867035</v>
      </c>
      <c r="C56" s="117">
        <v>114.79585697925013</v>
      </c>
      <c r="D56" s="179">
        <f>SUM(B56:C56)</f>
        <v>148.29972769792047</v>
      </c>
      <c r="O56" s="356" t="s">
        <v>1</v>
      </c>
      <c r="P56" s="356" t="s">
        <v>7</v>
      </c>
    </row>
    <row r="57" spans="1:17" ht="12.75">
      <c r="A57" s="155" t="s">
        <v>20</v>
      </c>
      <c r="B57" s="122">
        <v>30.161525718670358</v>
      </c>
      <c r="C57" s="126">
        <v>47.409898979250165</v>
      </c>
      <c r="D57" s="180">
        <f aca="true" t="shared" si="7" ref="D57:D67">SUM(B57:C57)</f>
        <v>77.57142469792052</v>
      </c>
      <c r="O57" s="354">
        <f>+B68</f>
        <v>405.5830876240442</v>
      </c>
      <c r="P57" s="354">
        <f>+C68</f>
        <v>1195.527586751002</v>
      </c>
      <c r="Q57" s="354">
        <f>SUM(O57:P57)</f>
        <v>1601.110674375046</v>
      </c>
    </row>
    <row r="58" spans="1:16" ht="12.75">
      <c r="A58" s="155" t="s">
        <v>21</v>
      </c>
      <c r="B58" s="122">
        <v>36.24474571867035</v>
      </c>
      <c r="C58" s="126">
        <v>162.10323597925014</v>
      </c>
      <c r="D58" s="180">
        <f t="shared" si="7"/>
        <v>198.3479816979205</v>
      </c>
      <c r="O58" s="355">
        <f>+O57/Q57</f>
        <v>0.25331358669653087</v>
      </c>
      <c r="P58" s="355">
        <f>+P57/Q57</f>
        <v>0.7466864133034692</v>
      </c>
    </row>
    <row r="59" spans="1:4" ht="12.75">
      <c r="A59" s="155" t="s">
        <v>22</v>
      </c>
      <c r="B59" s="122">
        <v>33.006741718670355</v>
      </c>
      <c r="C59" s="126">
        <v>61.58566497925016</v>
      </c>
      <c r="D59" s="180">
        <f t="shared" si="7"/>
        <v>94.59240669792052</v>
      </c>
    </row>
    <row r="60" spans="1:4" ht="12.75">
      <c r="A60" s="155" t="s">
        <v>23</v>
      </c>
      <c r="B60" s="122">
        <v>34.81363071867036</v>
      </c>
      <c r="C60" s="126">
        <v>118.26478697925018</v>
      </c>
      <c r="D60" s="180">
        <f t="shared" si="7"/>
        <v>153.07841769792054</v>
      </c>
    </row>
    <row r="61" spans="1:4" ht="12.75">
      <c r="A61" s="155" t="s">
        <v>24</v>
      </c>
      <c r="B61" s="122">
        <v>32.32509971867035</v>
      </c>
      <c r="C61" s="126">
        <v>85.32408897925015</v>
      </c>
      <c r="D61" s="180">
        <f t="shared" si="7"/>
        <v>117.6491886979205</v>
      </c>
    </row>
    <row r="62" spans="1:4" ht="12.75">
      <c r="A62" s="155" t="s">
        <v>25</v>
      </c>
      <c r="B62" s="122">
        <v>34.120695718670355</v>
      </c>
      <c r="C62" s="126">
        <v>117.00689097925016</v>
      </c>
      <c r="D62" s="180">
        <f t="shared" si="7"/>
        <v>151.12758669792052</v>
      </c>
    </row>
    <row r="63" spans="1:4" ht="12.75">
      <c r="A63" s="155" t="s">
        <v>26</v>
      </c>
      <c r="B63" s="122">
        <v>33.91828071867035</v>
      </c>
      <c r="C63" s="126">
        <v>123.01031497925015</v>
      </c>
      <c r="D63" s="180">
        <f t="shared" si="7"/>
        <v>156.9285956979205</v>
      </c>
    </row>
    <row r="64" spans="1:4" ht="12.75">
      <c r="A64" s="155" t="s">
        <v>27</v>
      </c>
      <c r="B64" s="122">
        <v>32.31560271867035</v>
      </c>
      <c r="C64" s="126">
        <v>66.84563597925018</v>
      </c>
      <c r="D64" s="180">
        <f t="shared" si="7"/>
        <v>99.16123869792052</v>
      </c>
    </row>
    <row r="65" spans="1:4" ht="12.75">
      <c r="A65" s="155" t="s">
        <v>28</v>
      </c>
      <c r="B65" s="122">
        <v>34.907558718670344</v>
      </c>
      <c r="C65" s="126">
        <v>109.45943197925016</v>
      </c>
      <c r="D65" s="180">
        <f t="shared" si="7"/>
        <v>144.3669906979205</v>
      </c>
    </row>
    <row r="66" spans="1:4" ht="12.75">
      <c r="A66" s="155" t="s">
        <v>29</v>
      </c>
      <c r="B66" s="122">
        <v>33.195826718670354</v>
      </c>
      <c r="C66" s="126">
        <v>78.70305697925016</v>
      </c>
      <c r="D66" s="180">
        <f t="shared" si="7"/>
        <v>111.89888369792052</v>
      </c>
    </row>
    <row r="67" spans="1:4" ht="12.75">
      <c r="A67" s="174" t="s">
        <v>30</v>
      </c>
      <c r="B67" s="122">
        <v>37.06950871867035</v>
      </c>
      <c r="C67" s="126">
        <v>111.01872297925017</v>
      </c>
      <c r="D67" s="180">
        <f t="shared" si="7"/>
        <v>148.08823169792052</v>
      </c>
    </row>
    <row r="68" spans="1:4" ht="15">
      <c r="A68" s="175" t="s">
        <v>11</v>
      </c>
      <c r="B68" s="176">
        <f>SUM(B56:B67)</f>
        <v>405.5830876240442</v>
      </c>
      <c r="C68" s="177">
        <f>SUM(C56:C67)</f>
        <v>1195.527586751002</v>
      </c>
      <c r="D68" s="181">
        <f>SUM(D56:D67)</f>
        <v>1601.1106743750463</v>
      </c>
    </row>
    <row r="69" spans="1:4" ht="13.5" thickBot="1">
      <c r="A69" s="178"/>
      <c r="B69" s="141">
        <f>+B68/D68</f>
        <v>0.2533135866965308</v>
      </c>
      <c r="C69" s="144">
        <f>+C68/D68</f>
        <v>0.7466864133034691</v>
      </c>
      <c r="D69" s="138"/>
    </row>
  </sheetData>
  <sheetProtection/>
  <mergeCells count="7">
    <mergeCell ref="A53:A55"/>
    <mergeCell ref="M24:N24"/>
    <mergeCell ref="H6:K7"/>
    <mergeCell ref="B53:C53"/>
    <mergeCell ref="A6:A8"/>
    <mergeCell ref="B6:F6"/>
    <mergeCell ref="F7:F8"/>
  </mergeCells>
  <printOptions/>
  <pageMargins left="0.786328125" right="0.786328125" top="0.786328125" bottom="1" header="0" footer="0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Normal="50" zoomScaleSheetLayoutView="100" zoomScalePageLayoutView="70" workbookViewId="0" topLeftCell="A1">
      <selection activeCell="V42" sqref="V42"/>
    </sheetView>
  </sheetViews>
  <sheetFormatPr defaultColWidth="14.421875" defaultRowHeight="12.75"/>
  <cols>
    <col min="1" max="1" width="22.57421875" style="0" customWidth="1"/>
    <col min="2" max="3" width="8.7109375" style="0" customWidth="1"/>
    <col min="4" max="4" width="9.00390625" style="0" customWidth="1"/>
    <col min="5" max="5" width="17.8515625" style="0" customWidth="1"/>
    <col min="6" max="6" width="11.421875" style="0" customWidth="1"/>
    <col min="7" max="7" width="9.421875" style="0" customWidth="1"/>
    <col min="8" max="8" width="8.7109375" style="0" customWidth="1"/>
    <col min="9" max="9" width="10.00390625" style="0" customWidth="1"/>
    <col min="10" max="11" width="8.7109375" style="0" customWidth="1"/>
    <col min="12" max="12" width="9.421875" style="0" customWidth="1"/>
    <col min="13" max="16" width="8.7109375" style="0" customWidth="1"/>
    <col min="17" max="17" width="12.28125" style="0" customWidth="1"/>
    <col min="18" max="18" width="22.57421875" style="0" customWidth="1"/>
    <col min="19" max="19" width="13.57421875" style="0" customWidth="1"/>
  </cols>
  <sheetData>
    <row r="1" spans="1:3" ht="18">
      <c r="A1" s="8" t="s">
        <v>78</v>
      </c>
      <c r="C1" s="8"/>
    </row>
    <row r="2" spans="1:3" ht="18">
      <c r="A2" s="8"/>
      <c r="C2" s="8"/>
    </row>
    <row r="3" ht="13.5" thickBot="1"/>
    <row r="4" spans="1:17" ht="12.75">
      <c r="A4" s="183" t="s">
        <v>61</v>
      </c>
      <c r="B4" s="298" t="s">
        <v>4</v>
      </c>
      <c r="C4" s="299"/>
      <c r="D4" s="299"/>
      <c r="E4" s="299"/>
      <c r="F4" s="299"/>
      <c r="G4" s="299"/>
      <c r="H4" s="299"/>
      <c r="I4" s="299"/>
      <c r="J4" s="340"/>
      <c r="K4" s="340"/>
      <c r="L4" s="340"/>
      <c r="M4" s="340"/>
      <c r="N4" s="345"/>
      <c r="O4" s="339" t="s">
        <v>0</v>
      </c>
      <c r="P4" s="340"/>
      <c r="Q4" s="327" t="s">
        <v>11</v>
      </c>
    </row>
    <row r="5" spans="1:17" ht="12.75" customHeight="1">
      <c r="A5" s="182" t="s">
        <v>34</v>
      </c>
      <c r="B5" s="310" t="s">
        <v>2</v>
      </c>
      <c r="C5" s="311"/>
      <c r="D5" s="311"/>
      <c r="E5" s="311"/>
      <c r="F5" s="311"/>
      <c r="G5" s="311"/>
      <c r="H5" s="311"/>
      <c r="I5" s="311"/>
      <c r="J5" s="346" t="s">
        <v>12</v>
      </c>
      <c r="K5" s="347"/>
      <c r="L5" s="347"/>
      <c r="M5" s="347"/>
      <c r="N5" s="348"/>
      <c r="O5" s="319" t="s">
        <v>43</v>
      </c>
      <c r="P5" s="319"/>
      <c r="Q5" s="328"/>
    </row>
    <row r="6" spans="1:17" ht="27.75" customHeight="1">
      <c r="A6" s="182" t="s">
        <v>60</v>
      </c>
      <c r="B6" s="349" t="s">
        <v>62</v>
      </c>
      <c r="C6" s="321"/>
      <c r="D6" s="350"/>
      <c r="E6" s="211" t="s">
        <v>44</v>
      </c>
      <c r="F6" s="320" t="s">
        <v>45</v>
      </c>
      <c r="G6" s="321"/>
      <c r="H6" s="321"/>
      <c r="I6" s="321"/>
      <c r="J6" s="325" t="s">
        <v>43</v>
      </c>
      <c r="K6" s="319"/>
      <c r="L6" s="326"/>
      <c r="M6" s="320" t="s">
        <v>45</v>
      </c>
      <c r="N6" s="342"/>
      <c r="O6" s="296"/>
      <c r="P6" s="296"/>
      <c r="Q6" s="328"/>
    </row>
    <row r="7" spans="1:17" ht="12.75">
      <c r="A7" s="182" t="s">
        <v>18</v>
      </c>
      <c r="B7" s="351" t="s">
        <v>57</v>
      </c>
      <c r="C7" s="306"/>
      <c r="D7" s="305"/>
      <c r="E7" s="184" t="s">
        <v>58</v>
      </c>
      <c r="F7" s="304" t="s">
        <v>57</v>
      </c>
      <c r="G7" s="305"/>
      <c r="H7" s="304" t="s">
        <v>31</v>
      </c>
      <c r="I7" s="306"/>
      <c r="J7" s="331" t="s">
        <v>35</v>
      </c>
      <c r="K7" s="332"/>
      <c r="L7" s="333"/>
      <c r="M7" s="304" t="s">
        <v>31</v>
      </c>
      <c r="N7" s="324"/>
      <c r="O7" s="344" t="s">
        <v>35</v>
      </c>
      <c r="P7" s="344"/>
      <c r="Q7" s="329"/>
    </row>
    <row r="8" spans="1:17" s="210" customFormat="1" ht="30.75" customHeight="1">
      <c r="A8" s="206" t="s">
        <v>59</v>
      </c>
      <c r="B8" s="312" t="s">
        <v>38</v>
      </c>
      <c r="C8" s="313"/>
      <c r="D8" s="207" t="s">
        <v>35</v>
      </c>
      <c r="E8" s="207" t="s">
        <v>35</v>
      </c>
      <c r="F8" s="207" t="s">
        <v>38</v>
      </c>
      <c r="G8" s="207" t="s">
        <v>35</v>
      </c>
      <c r="H8" s="207" t="s">
        <v>8</v>
      </c>
      <c r="I8" s="207" t="s">
        <v>9</v>
      </c>
      <c r="J8" s="337" t="s">
        <v>38</v>
      </c>
      <c r="K8" s="338"/>
      <c r="L8" s="208" t="s">
        <v>35</v>
      </c>
      <c r="M8" s="209" t="s">
        <v>8</v>
      </c>
      <c r="N8" s="250" t="s">
        <v>9</v>
      </c>
      <c r="O8" s="249" t="s">
        <v>2</v>
      </c>
      <c r="P8" s="248" t="s">
        <v>12</v>
      </c>
      <c r="Q8" s="329"/>
    </row>
    <row r="9" spans="1:17" ht="12.75">
      <c r="A9" s="185" t="s">
        <v>13</v>
      </c>
      <c r="B9" s="186" t="s">
        <v>1</v>
      </c>
      <c r="C9" s="187" t="s">
        <v>5</v>
      </c>
      <c r="D9" s="186" t="s">
        <v>6</v>
      </c>
      <c r="E9" s="188" t="s">
        <v>6</v>
      </c>
      <c r="F9" s="188" t="s">
        <v>6</v>
      </c>
      <c r="G9" s="188" t="s">
        <v>5</v>
      </c>
      <c r="H9" s="188" t="s">
        <v>1</v>
      </c>
      <c r="I9" s="188" t="s">
        <v>7</v>
      </c>
      <c r="J9" s="189" t="s">
        <v>1</v>
      </c>
      <c r="K9" s="187" t="s">
        <v>5</v>
      </c>
      <c r="L9" s="186" t="s">
        <v>6</v>
      </c>
      <c r="M9" s="188" t="s">
        <v>1</v>
      </c>
      <c r="N9" s="251" t="s">
        <v>7</v>
      </c>
      <c r="O9" s="186" t="s">
        <v>1</v>
      </c>
      <c r="P9" s="188" t="s">
        <v>1</v>
      </c>
      <c r="Q9" s="330"/>
    </row>
    <row r="10" spans="1:17" ht="12.75">
      <c r="A10" s="149" t="s">
        <v>19</v>
      </c>
      <c r="B10" s="190">
        <v>0.9169755031907968</v>
      </c>
      <c r="C10" s="191">
        <v>17.23312723124296</v>
      </c>
      <c r="D10" s="192">
        <v>103.63984771489889</v>
      </c>
      <c r="E10" s="192">
        <v>38.12223120529581</v>
      </c>
      <c r="F10" s="192">
        <v>8.504624</v>
      </c>
      <c r="G10" s="192">
        <v>25.937811999999997</v>
      </c>
      <c r="H10" s="192">
        <v>33.13467644683273</v>
      </c>
      <c r="I10" s="192">
        <v>111.86125062034716</v>
      </c>
      <c r="J10" s="193">
        <v>0.2554464968092032</v>
      </c>
      <c r="K10" s="194">
        <v>0.274632768757037</v>
      </c>
      <c r="L10" s="190">
        <v>0.31183528510109454</v>
      </c>
      <c r="M10" s="192">
        <v>0.36919427183762005</v>
      </c>
      <c r="N10" s="252">
        <v>2.934606358902972</v>
      </c>
      <c r="O10" s="190">
        <v>2.5542849999999993</v>
      </c>
      <c r="P10" s="192">
        <v>10.165855010000003</v>
      </c>
      <c r="Q10" s="195">
        <f>SUM(B10:P10)</f>
        <v>356.2163999132163</v>
      </c>
    </row>
    <row r="11" spans="1:17" ht="12.75">
      <c r="A11" s="155" t="s">
        <v>20</v>
      </c>
      <c r="B11" s="191">
        <v>0.9226862650547603</v>
      </c>
      <c r="C11" s="191">
        <v>18.001385380023503</v>
      </c>
      <c r="D11" s="196">
        <v>58.1902873198686</v>
      </c>
      <c r="E11" s="196">
        <v>36.65965933454379</v>
      </c>
      <c r="F11" s="196">
        <v>8.212125</v>
      </c>
      <c r="G11" s="196">
        <v>25.125319000000005</v>
      </c>
      <c r="H11" s="196">
        <v>29.811578139523274</v>
      </c>
      <c r="I11" s="196">
        <v>44.65755163788019</v>
      </c>
      <c r="J11" s="193">
        <v>0.2995097349452399</v>
      </c>
      <c r="K11" s="194">
        <v>0.16556161997649596</v>
      </c>
      <c r="L11" s="191">
        <v>0.24228968013140817</v>
      </c>
      <c r="M11" s="196">
        <v>0.3499475791470856</v>
      </c>
      <c r="N11" s="253">
        <v>2.7523473413699793</v>
      </c>
      <c r="O11" s="191">
        <v>2.164642</v>
      </c>
      <c r="P11" s="196">
        <v>8.782203010000002</v>
      </c>
      <c r="Q11" s="195">
        <f aca="true" t="shared" si="0" ref="Q11:Q23">SUM(B11:P11)</f>
        <v>236.33709304246432</v>
      </c>
    </row>
    <row r="12" spans="1:17" ht="12.75">
      <c r="A12" s="155" t="s">
        <v>21</v>
      </c>
      <c r="B12" s="191">
        <v>0.876864194534953</v>
      </c>
      <c r="C12" s="191">
        <v>18.650551872861346</v>
      </c>
      <c r="D12" s="196">
        <v>60.43550380373445</v>
      </c>
      <c r="E12" s="196">
        <v>37.65281366106859</v>
      </c>
      <c r="F12" s="196">
        <v>8.951206999999998</v>
      </c>
      <c r="G12" s="196">
        <v>27.745373000000004</v>
      </c>
      <c r="H12" s="196">
        <v>35.84966177498448</v>
      </c>
      <c r="I12" s="196">
        <v>158.771330879898</v>
      </c>
      <c r="J12" s="193">
        <v>0.22434780546504696</v>
      </c>
      <c r="K12" s="194">
        <v>0.18169312713865032</v>
      </c>
      <c r="L12" s="191">
        <v>0.2668281962655461</v>
      </c>
      <c r="M12" s="196">
        <v>0.3950839436858673</v>
      </c>
      <c r="N12" s="253">
        <v>3.331905099352153</v>
      </c>
      <c r="O12" s="191">
        <v>2.9477030000000006</v>
      </c>
      <c r="P12" s="196">
        <v>18.525960010000006</v>
      </c>
      <c r="Q12" s="195">
        <f t="shared" si="0"/>
        <v>374.80682736898905</v>
      </c>
    </row>
    <row r="13" spans="1:17" ht="12.75">
      <c r="A13" s="155" t="s">
        <v>22</v>
      </c>
      <c r="B13" s="191">
        <v>0.8922563350230999</v>
      </c>
      <c r="C13" s="191">
        <v>16.702975309590535</v>
      </c>
      <c r="D13" s="196">
        <v>62.36474890087919</v>
      </c>
      <c r="E13" s="196">
        <v>37.373576882241764</v>
      </c>
      <c r="F13" s="196">
        <v>8.758583999999999</v>
      </c>
      <c r="G13" s="196">
        <v>27.945654</v>
      </c>
      <c r="H13" s="196">
        <v>32.62453111170676</v>
      </c>
      <c r="I13" s="196">
        <v>58.414550020922476</v>
      </c>
      <c r="J13" s="193">
        <v>0.1827056649769002</v>
      </c>
      <c r="K13" s="194">
        <v>0.19337769040946398</v>
      </c>
      <c r="L13" s="191">
        <v>0.3033560991208152</v>
      </c>
      <c r="M13" s="196">
        <v>0.382210606963593</v>
      </c>
      <c r="N13" s="253">
        <v>3.1711149583276823</v>
      </c>
      <c r="O13" s="191">
        <v>2.9331199999999993</v>
      </c>
      <c r="P13" s="196">
        <v>18.13847801</v>
      </c>
      <c r="Q13" s="195">
        <f t="shared" si="0"/>
        <v>270.3812395901623</v>
      </c>
    </row>
    <row r="14" spans="1:17" ht="12.75">
      <c r="A14" s="155" t="s">
        <v>23</v>
      </c>
      <c r="B14" s="191">
        <v>0.8041856400140491</v>
      </c>
      <c r="C14" s="191">
        <v>16.953897616594464</v>
      </c>
      <c r="D14" s="196">
        <v>57.02684659269482</v>
      </c>
      <c r="E14" s="196">
        <v>39.26272731585862</v>
      </c>
      <c r="F14" s="196">
        <v>8.619286</v>
      </c>
      <c r="G14" s="196">
        <v>28.497949000000002</v>
      </c>
      <c r="H14" s="196">
        <v>34.4067768071035</v>
      </c>
      <c r="I14" s="196">
        <v>114.82286555059275</v>
      </c>
      <c r="J14" s="193">
        <v>0.19138435998595082</v>
      </c>
      <c r="K14" s="194">
        <v>0.18232038340553747</v>
      </c>
      <c r="L14" s="191">
        <v>0.4500164073051741</v>
      </c>
      <c r="M14" s="196">
        <v>0.4068539115668639</v>
      </c>
      <c r="N14" s="253">
        <v>3.4419214286574165</v>
      </c>
      <c r="O14" s="191">
        <v>2.60474</v>
      </c>
      <c r="P14" s="196">
        <v>18.22601201</v>
      </c>
      <c r="Q14" s="195">
        <f t="shared" si="0"/>
        <v>325.897783023779</v>
      </c>
    </row>
    <row r="15" spans="1:17" ht="12.75">
      <c r="A15" s="155" t="s">
        <v>24</v>
      </c>
      <c r="B15" s="191">
        <v>0.6596179570981039</v>
      </c>
      <c r="C15" s="191">
        <v>14.170779116676066</v>
      </c>
      <c r="D15" s="196">
        <v>50.123668397985384</v>
      </c>
      <c r="E15" s="196">
        <v>47.078655579784524</v>
      </c>
      <c r="F15" s="196">
        <v>8.623588</v>
      </c>
      <c r="G15" s="196">
        <v>26.245351000000003</v>
      </c>
      <c r="H15" s="196">
        <v>31.93256465625299</v>
      </c>
      <c r="I15" s="196">
        <v>82.27113581939227</v>
      </c>
      <c r="J15" s="193">
        <v>0.22245704290189605</v>
      </c>
      <c r="K15" s="194">
        <v>0.1979158833239352</v>
      </c>
      <c r="L15" s="191">
        <v>0.4256836020146235</v>
      </c>
      <c r="M15" s="196">
        <v>0.3925350624173646</v>
      </c>
      <c r="N15" s="253">
        <v>3.0529531598578754</v>
      </c>
      <c r="O15" s="191">
        <v>2.690354</v>
      </c>
      <c r="P15" s="196">
        <v>17.692654010000002</v>
      </c>
      <c r="Q15" s="195">
        <f t="shared" si="0"/>
        <v>285.779913287705</v>
      </c>
    </row>
    <row r="16" spans="1:17" ht="12.75">
      <c r="A16" s="155" t="s">
        <v>25</v>
      </c>
      <c r="B16" s="191">
        <v>0.6881227255602339</v>
      </c>
      <c r="C16" s="191">
        <v>15.538111186772767</v>
      </c>
      <c r="D16" s="196">
        <v>45.43710380777374</v>
      </c>
      <c r="E16" s="196">
        <v>50.594991805186396</v>
      </c>
      <c r="F16" s="196">
        <v>8.974091</v>
      </c>
      <c r="G16" s="196">
        <v>26.480513000000002</v>
      </c>
      <c r="H16" s="196">
        <v>33.678254153229965</v>
      </c>
      <c r="I16" s="196">
        <v>113.70311930360307</v>
      </c>
      <c r="J16" s="193">
        <v>0.20285127443976605</v>
      </c>
      <c r="K16" s="194">
        <v>0.2947828132272331</v>
      </c>
      <c r="L16" s="191">
        <v>0.5142201922262577</v>
      </c>
      <c r="M16" s="196">
        <v>0.4424415654403933</v>
      </c>
      <c r="N16" s="253">
        <v>3.303771675647086</v>
      </c>
      <c r="O16" s="191">
        <v>2.534662000000001</v>
      </c>
      <c r="P16" s="196">
        <v>17.98654501</v>
      </c>
      <c r="Q16" s="195">
        <f t="shared" si="0"/>
        <v>320.37358151310696</v>
      </c>
    </row>
    <row r="17" spans="1:17" ht="12.75">
      <c r="A17" s="155" t="s">
        <v>26</v>
      </c>
      <c r="B17" s="191">
        <v>0.6246188931225245</v>
      </c>
      <c r="C17" s="191">
        <v>14.358893576536145</v>
      </c>
      <c r="D17" s="196">
        <v>43.673804575730415</v>
      </c>
      <c r="E17" s="196">
        <v>66.43384138356764</v>
      </c>
      <c r="F17" s="196">
        <v>8.991638</v>
      </c>
      <c r="G17" s="196">
        <v>27.728952999999997</v>
      </c>
      <c r="H17" s="196">
        <v>33.458607337198984</v>
      </c>
      <c r="I17" s="196">
        <v>119.45233076737149</v>
      </c>
      <c r="J17" s="193">
        <v>0.25256410687747555</v>
      </c>
      <c r="K17" s="194">
        <v>0.21657042346385544</v>
      </c>
      <c r="L17" s="191">
        <v>0.6102384242695783</v>
      </c>
      <c r="M17" s="196">
        <v>0.4596733814713697</v>
      </c>
      <c r="N17" s="253">
        <v>3.557984211878666</v>
      </c>
      <c r="O17" s="191">
        <v>2.4210639999999994</v>
      </c>
      <c r="P17" s="196">
        <v>9.273353010000003</v>
      </c>
      <c r="Q17" s="195">
        <f t="shared" si="0"/>
        <v>331.51413509148813</v>
      </c>
    </row>
    <row r="18" spans="1:17" ht="12.75">
      <c r="A18" s="155" t="s">
        <v>27</v>
      </c>
      <c r="B18" s="191">
        <v>0.6548435735684552</v>
      </c>
      <c r="C18" s="191">
        <v>13.819466522504246</v>
      </c>
      <c r="D18" s="196">
        <v>38.84177265354609</v>
      </c>
      <c r="E18" s="196">
        <v>71.191652278537</v>
      </c>
      <c r="F18" s="196">
        <v>9.062944</v>
      </c>
      <c r="G18" s="196">
        <v>26.575953000000002</v>
      </c>
      <c r="H18" s="196">
        <v>31.864465752739463</v>
      </c>
      <c r="I18" s="196">
        <v>63.64290203561643</v>
      </c>
      <c r="J18" s="193">
        <v>0.24806442643154492</v>
      </c>
      <c r="K18" s="194">
        <v>0.19166847749575266</v>
      </c>
      <c r="L18" s="191">
        <v>0.5430633464539137</v>
      </c>
      <c r="M18" s="196">
        <v>0.45113696593088853</v>
      </c>
      <c r="N18" s="253">
        <v>3.2027339436337408</v>
      </c>
      <c r="O18" s="191">
        <v>2.1579159999999997</v>
      </c>
      <c r="P18" s="196">
        <v>9.09672701</v>
      </c>
      <c r="Q18" s="195">
        <f t="shared" si="0"/>
        <v>271.5453099864575</v>
      </c>
    </row>
    <row r="19" spans="1:17" ht="12.75">
      <c r="A19" s="155" t="s">
        <v>28</v>
      </c>
      <c r="B19" s="191">
        <v>0.6405947687762241</v>
      </c>
      <c r="C19" s="191">
        <v>14.16396182240457</v>
      </c>
      <c r="D19" s="196">
        <v>49.597689117748104</v>
      </c>
      <c r="E19" s="196">
        <v>66.50303553311835</v>
      </c>
      <c r="F19" s="196">
        <v>8.859985</v>
      </c>
      <c r="G19" s="196">
        <v>27.846597000000003</v>
      </c>
      <c r="H19" s="196">
        <v>34.43889809303458</v>
      </c>
      <c r="I19" s="196">
        <v>105.91975359991602</v>
      </c>
      <c r="J19" s="193">
        <v>0.26347623122377584</v>
      </c>
      <c r="K19" s="194">
        <v>0.21244117759543202</v>
      </c>
      <c r="L19" s="191">
        <v>0.6316448822518861</v>
      </c>
      <c r="M19" s="196">
        <v>0.4686606256357645</v>
      </c>
      <c r="N19" s="253">
        <v>3.5396783793341307</v>
      </c>
      <c r="O19" s="191">
        <v>2.3357110000000003</v>
      </c>
      <c r="P19" s="196">
        <v>9.140423010000001</v>
      </c>
      <c r="Q19" s="195">
        <f t="shared" si="0"/>
        <v>324.5625502410388</v>
      </c>
    </row>
    <row r="20" spans="1:17" ht="12.75">
      <c r="A20" s="155" t="s">
        <v>29</v>
      </c>
      <c r="B20" s="191">
        <v>0.7194177016539645</v>
      </c>
      <c r="C20" s="191">
        <v>14.443536192349367</v>
      </c>
      <c r="D20" s="196">
        <v>50.00986785547892</v>
      </c>
      <c r="E20" s="196">
        <v>58.944336669841114</v>
      </c>
      <c r="F20" s="196">
        <v>8.728836</v>
      </c>
      <c r="G20" s="196">
        <v>28.561195</v>
      </c>
      <c r="H20" s="196">
        <v>32.71497165440167</v>
      </c>
      <c r="I20" s="196">
        <v>75.39108739078523</v>
      </c>
      <c r="J20" s="193">
        <v>0.22640529834603548</v>
      </c>
      <c r="K20" s="194">
        <v>0.2823138076506335</v>
      </c>
      <c r="L20" s="191">
        <v>0.5089201445210784</v>
      </c>
      <c r="M20" s="196">
        <v>0.4808550642686815</v>
      </c>
      <c r="N20" s="253">
        <v>3.311969588464933</v>
      </c>
      <c r="O20" s="191">
        <v>1.850449</v>
      </c>
      <c r="P20" s="196">
        <v>9.28266601</v>
      </c>
      <c r="Q20" s="195">
        <f t="shared" si="0"/>
        <v>285.45682737776167</v>
      </c>
    </row>
    <row r="21" spans="1:17" ht="12.75">
      <c r="A21" s="174" t="s">
        <v>30</v>
      </c>
      <c r="B21" s="197">
        <v>0.6577744772668904</v>
      </c>
      <c r="C21" s="197">
        <v>15.116797754037798</v>
      </c>
      <c r="D21" s="198">
        <v>51.55992915684156</v>
      </c>
      <c r="E21" s="198">
        <v>61.09911067900306</v>
      </c>
      <c r="F21" s="198">
        <v>8.833338</v>
      </c>
      <c r="G21" s="198">
        <v>30.944276000000002</v>
      </c>
      <c r="H21" s="198">
        <v>36.58855530974695</v>
      </c>
      <c r="I21" s="198">
        <v>107.56032708042747</v>
      </c>
      <c r="J21" s="193">
        <v>0.1682285227331094</v>
      </c>
      <c r="K21" s="194">
        <v>0.26102524596220017</v>
      </c>
      <c r="L21" s="197">
        <v>0.3781968431584448</v>
      </c>
      <c r="M21" s="198">
        <v>0.48095340892339716</v>
      </c>
      <c r="N21" s="254">
        <v>3.458395898822701</v>
      </c>
      <c r="O21" s="197">
        <v>2.1471899999999997</v>
      </c>
      <c r="P21" s="198">
        <v>8.976733010000002</v>
      </c>
      <c r="Q21" s="199">
        <f t="shared" si="0"/>
        <v>328.23083138692346</v>
      </c>
    </row>
    <row r="22" spans="1:20" ht="12.75">
      <c r="A22" s="307" t="s">
        <v>11</v>
      </c>
      <c r="B22" s="200">
        <f aca="true" t="shared" si="1" ref="B22:P22">SUM(B10:B21)</f>
        <v>9.057958034864056</v>
      </c>
      <c r="C22" s="200">
        <f t="shared" si="1"/>
        <v>189.15348358159375</v>
      </c>
      <c r="D22" s="200">
        <f t="shared" si="1"/>
        <v>670.9010698971802</v>
      </c>
      <c r="E22" s="200">
        <f t="shared" si="1"/>
        <v>610.9166323280467</v>
      </c>
      <c r="F22" s="200">
        <f t="shared" si="1"/>
        <v>105.120246</v>
      </c>
      <c r="G22" s="200">
        <f t="shared" si="1"/>
        <v>329.63494499999996</v>
      </c>
      <c r="H22" s="200">
        <f t="shared" si="1"/>
        <v>400.5035412367554</v>
      </c>
      <c r="I22" s="201">
        <f t="shared" si="1"/>
        <v>1156.4682047067527</v>
      </c>
      <c r="J22" s="200">
        <f t="shared" si="1"/>
        <v>2.737440965135945</v>
      </c>
      <c r="K22" s="200">
        <f t="shared" si="1"/>
        <v>2.6543034184062266</v>
      </c>
      <c r="L22" s="202">
        <f t="shared" si="1"/>
        <v>5.186293102819821</v>
      </c>
      <c r="M22" s="200">
        <f t="shared" si="1"/>
        <v>5.079546387288889</v>
      </c>
      <c r="N22" s="200">
        <f t="shared" si="1"/>
        <v>39.05938204424933</v>
      </c>
      <c r="O22" s="202">
        <f t="shared" si="1"/>
        <v>29.341835999999997</v>
      </c>
      <c r="P22" s="201">
        <f t="shared" si="1"/>
        <v>155.28760912000004</v>
      </c>
      <c r="Q22" s="247">
        <f t="shared" si="0"/>
        <v>3711.1024918230933</v>
      </c>
      <c r="R22" s="352"/>
      <c r="S22" s="352"/>
      <c r="T22" s="352"/>
    </row>
    <row r="23" spans="1:20" ht="18">
      <c r="A23" s="308"/>
      <c r="B23" s="314">
        <f>SUM(B22:D22)</f>
        <v>869.112511513638</v>
      </c>
      <c r="C23" s="315"/>
      <c r="D23" s="315"/>
      <c r="E23" s="203">
        <f>SUM(E22)</f>
        <v>610.9166323280467</v>
      </c>
      <c r="F23" s="314">
        <f>SUM(F22:I22)</f>
        <v>1991.726936943508</v>
      </c>
      <c r="G23" s="315"/>
      <c r="H23" s="315"/>
      <c r="I23" s="315"/>
      <c r="J23" s="334">
        <f>SUM(J22:L22)</f>
        <v>10.578037486361993</v>
      </c>
      <c r="K23" s="335"/>
      <c r="L23" s="336"/>
      <c r="M23" s="334">
        <f>SUM(M22:N22)</f>
        <v>44.13892843153822</v>
      </c>
      <c r="N23" s="336"/>
      <c r="O23" s="343">
        <f>SUM(O22:P22)</f>
        <v>184.62944512000004</v>
      </c>
      <c r="P23" s="335"/>
      <c r="Q23" s="228">
        <f t="shared" si="0"/>
        <v>3711.1024918230933</v>
      </c>
      <c r="R23" s="366">
        <f>+B23+J23</f>
        <v>879.6905489999999</v>
      </c>
      <c r="S23" s="366">
        <f>+F23+M23</f>
        <v>2035.8658653750463</v>
      </c>
      <c r="T23" s="352"/>
    </row>
    <row r="24" spans="1:20" ht="13.5" thickBot="1">
      <c r="A24" s="309"/>
      <c r="B24" s="322">
        <f>+B23/$Q$23</f>
        <v>0.23419253804728069</v>
      </c>
      <c r="C24" s="341"/>
      <c r="D24" s="341"/>
      <c r="E24" s="204">
        <f>+E23/Q23</f>
        <v>0.1646186365572274</v>
      </c>
      <c r="F24" s="322">
        <f>+F23/Q23</f>
        <v>0.5366941337060903</v>
      </c>
      <c r="G24" s="341"/>
      <c r="H24" s="341"/>
      <c r="I24" s="341"/>
      <c r="J24" s="316">
        <f>+J23/Q23</f>
        <v>0.0028503760027294455</v>
      </c>
      <c r="K24" s="317"/>
      <c r="L24" s="318"/>
      <c r="M24" s="322">
        <f>+M23/Q23</f>
        <v>0.011893750854036586</v>
      </c>
      <c r="N24" s="323"/>
      <c r="O24" s="341">
        <f>+O23/Q23</f>
        <v>0.04975056483263552</v>
      </c>
      <c r="P24" s="341"/>
      <c r="Q24" s="205"/>
      <c r="R24" s="352"/>
      <c r="S24" s="352"/>
      <c r="T24" s="352"/>
    </row>
    <row r="25" spans="2:29" ht="12.75">
      <c r="B25" s="10"/>
      <c r="C25" s="10"/>
      <c r="D25" s="10"/>
      <c r="E25" s="2"/>
      <c r="H25" s="3"/>
      <c r="K25" s="3"/>
      <c r="L25" s="3"/>
      <c r="N25" s="3"/>
      <c r="P25" s="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</row>
    <row r="26" spans="1:29" ht="12.75">
      <c r="A26" t="s">
        <v>42</v>
      </c>
      <c r="B26" s="2"/>
      <c r="C26" s="2"/>
      <c r="D26" s="2"/>
      <c r="E26" s="2"/>
      <c r="P26" s="3"/>
      <c r="R26" s="370">
        <f>+M23+F23</f>
        <v>2035.8658653750463</v>
      </c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</row>
    <row r="27" spans="2:29" ht="12.75">
      <c r="B27" s="2"/>
      <c r="C27" s="2"/>
      <c r="D27" s="2"/>
      <c r="E27" s="2"/>
      <c r="O27" s="3"/>
      <c r="P27" s="3"/>
      <c r="Q27" s="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</row>
    <row r="28" spans="2:29" ht="12.75">
      <c r="B28" s="2"/>
      <c r="C28" s="2"/>
      <c r="D28" s="2"/>
      <c r="E28" s="2"/>
      <c r="R28" s="353"/>
      <c r="S28" s="369"/>
      <c r="T28" s="369"/>
      <c r="U28" s="369"/>
      <c r="V28" s="369"/>
      <c r="W28" s="369"/>
      <c r="X28" s="353"/>
      <c r="Y28" s="353"/>
      <c r="Z28" s="353"/>
      <c r="AA28" s="353"/>
      <c r="AB28" s="353"/>
      <c r="AC28" s="353"/>
    </row>
    <row r="29" spans="2:29" ht="12.75">
      <c r="B29" s="2"/>
      <c r="C29" s="2"/>
      <c r="D29" s="2"/>
      <c r="E29" s="2"/>
      <c r="R29" s="353"/>
      <c r="S29" s="356"/>
      <c r="T29" s="356"/>
      <c r="U29" s="356"/>
      <c r="V29" s="356"/>
      <c r="W29" s="356"/>
      <c r="X29" s="353"/>
      <c r="Y29" s="353"/>
      <c r="Z29" s="353"/>
      <c r="AA29" s="353"/>
      <c r="AB29" s="353"/>
      <c r="AC29" s="353"/>
    </row>
    <row r="30" spans="1:29" ht="12.75">
      <c r="A30" s="73"/>
      <c r="R30" s="353"/>
      <c r="S30" s="370"/>
      <c r="T30" s="370"/>
      <c r="U30" s="370"/>
      <c r="V30" s="353"/>
      <c r="W30" s="353"/>
      <c r="X30" s="353"/>
      <c r="Y30" s="353"/>
      <c r="Z30" s="353"/>
      <c r="AA30" s="353"/>
      <c r="AB30" s="353"/>
      <c r="AC30" s="353"/>
    </row>
    <row r="31" spans="1:29" ht="12.75">
      <c r="A31" s="73"/>
      <c r="R31" s="353"/>
      <c r="S31" s="353"/>
      <c r="T31" s="353"/>
      <c r="U31" s="370"/>
      <c r="V31" s="353"/>
      <c r="W31" s="353"/>
      <c r="X31" s="353"/>
      <c r="Y31" s="353"/>
      <c r="Z31" s="353"/>
      <c r="AA31" s="353"/>
      <c r="AB31" s="353"/>
      <c r="AC31" s="353"/>
    </row>
    <row r="32" spans="1:29" ht="12.75">
      <c r="A32" s="73"/>
      <c r="R32" s="353"/>
      <c r="S32" s="370"/>
      <c r="T32" s="370"/>
      <c r="U32" s="370"/>
      <c r="V32" s="370"/>
      <c r="W32" s="370"/>
      <c r="X32" s="353"/>
      <c r="Y32" s="353"/>
      <c r="Z32" s="353"/>
      <c r="AA32" s="353"/>
      <c r="AB32" s="353"/>
      <c r="AC32" s="353"/>
    </row>
    <row r="33" spans="1:29" ht="12.75">
      <c r="A33" s="73"/>
      <c r="R33" s="372" t="s">
        <v>2</v>
      </c>
      <c r="S33" s="353"/>
      <c r="T33" s="353"/>
      <c r="U33" s="353"/>
      <c r="V33" s="353"/>
      <c r="W33" s="353"/>
      <c r="X33" s="373" t="s">
        <v>3</v>
      </c>
      <c r="Y33" s="353"/>
      <c r="Z33" s="353"/>
      <c r="AA33" s="353"/>
      <c r="AB33" s="353"/>
      <c r="AC33" s="353"/>
    </row>
    <row r="34" spans="1:29" ht="12.75">
      <c r="A34" s="73"/>
      <c r="R34" s="353" t="s">
        <v>43</v>
      </c>
      <c r="S34" s="370">
        <f>+B23</f>
        <v>869.112511513638</v>
      </c>
      <c r="T34" s="355">
        <f>+S34/S37</f>
        <v>0.2503380108769261</v>
      </c>
      <c r="U34" s="353"/>
      <c r="V34" s="353"/>
      <c r="W34" s="353"/>
      <c r="X34" s="353" t="s">
        <v>43</v>
      </c>
      <c r="Y34" s="370">
        <f>+J23</f>
        <v>10.578037486361993</v>
      </c>
      <c r="Z34" s="355">
        <f>+Y34/Y37</f>
        <v>0.19332280781492442</v>
      </c>
      <c r="AA34" s="353"/>
      <c r="AB34" s="353"/>
      <c r="AC34" s="353"/>
    </row>
    <row r="35" spans="1:29" ht="12.75">
      <c r="A35" s="73"/>
      <c r="R35" s="353" t="s">
        <v>44</v>
      </c>
      <c r="S35" s="370">
        <f>+E23</f>
        <v>610.9166323280467</v>
      </c>
      <c r="T35" s="355">
        <f>+S35/S37</f>
        <v>0.1759676135397963</v>
      </c>
      <c r="U35" s="353"/>
      <c r="V35" s="353"/>
      <c r="W35" s="353"/>
      <c r="X35" s="353" t="s">
        <v>44</v>
      </c>
      <c r="Y35" s="370"/>
      <c r="Z35" s="355"/>
      <c r="AA35" s="353"/>
      <c r="AB35" s="353"/>
      <c r="AC35" s="353"/>
    </row>
    <row r="36" spans="18:29" ht="12.75">
      <c r="R36" s="353" t="s">
        <v>45</v>
      </c>
      <c r="S36" s="370">
        <f>+F23</f>
        <v>1991.726936943508</v>
      </c>
      <c r="T36" s="355">
        <f>+S36/S37</f>
        <v>0.5736943755832775</v>
      </c>
      <c r="U36" s="353"/>
      <c r="V36" s="353"/>
      <c r="W36" s="353"/>
      <c r="X36" s="353" t="s">
        <v>45</v>
      </c>
      <c r="Y36" s="370">
        <f>+M23</f>
        <v>44.13892843153822</v>
      </c>
      <c r="Z36" s="355">
        <f>+Y36/Y37</f>
        <v>0.8066771921850756</v>
      </c>
      <c r="AA36" s="353"/>
      <c r="AB36" s="353"/>
      <c r="AC36" s="353"/>
    </row>
    <row r="37" spans="18:29" ht="12.75">
      <c r="R37" s="353"/>
      <c r="S37" s="370">
        <f>SUM(S34:S36)</f>
        <v>3471.756080785193</v>
      </c>
      <c r="T37" s="353"/>
      <c r="U37" s="353"/>
      <c r="V37" s="353"/>
      <c r="W37" s="353"/>
      <c r="X37" s="353"/>
      <c r="Y37" s="370">
        <f>SUM(Y34:Y36)</f>
        <v>54.71696591790021</v>
      </c>
      <c r="Z37" s="370"/>
      <c r="AA37" s="353"/>
      <c r="AB37" s="353"/>
      <c r="AC37" s="353"/>
    </row>
    <row r="38" spans="18:29" ht="12.75">
      <c r="R38" s="353"/>
      <c r="S38" s="356" t="s">
        <v>7</v>
      </c>
      <c r="T38" s="356" t="s">
        <v>1</v>
      </c>
      <c r="U38" s="356" t="s">
        <v>5</v>
      </c>
      <c r="V38" s="356" t="s">
        <v>6</v>
      </c>
      <c r="W38" s="353"/>
      <c r="X38" s="353"/>
      <c r="Y38" s="356" t="s">
        <v>1</v>
      </c>
      <c r="Z38" s="356" t="s">
        <v>7</v>
      </c>
      <c r="AA38" s="356"/>
      <c r="AB38" s="356"/>
      <c r="AC38" s="353"/>
    </row>
    <row r="39" spans="18:29" ht="12.75">
      <c r="R39" s="373" t="s">
        <v>45</v>
      </c>
      <c r="S39" s="370">
        <f>+I22</f>
        <v>1156.4682047067527</v>
      </c>
      <c r="T39" s="370">
        <f>+H22</f>
        <v>400.5035412367554</v>
      </c>
      <c r="U39" s="370">
        <f>+G22</f>
        <v>329.63494499999996</v>
      </c>
      <c r="V39" s="370">
        <f>+F22</f>
        <v>105.120246</v>
      </c>
      <c r="W39" s="370">
        <f>SUM(S39:V39)</f>
        <v>1991.726936943508</v>
      </c>
      <c r="X39" s="373" t="s">
        <v>45</v>
      </c>
      <c r="Y39" s="370">
        <f>+M22</f>
        <v>5.079546387288889</v>
      </c>
      <c r="Z39" s="370">
        <f>+N22</f>
        <v>39.05938204424933</v>
      </c>
      <c r="AA39" s="370"/>
      <c r="AB39" s="370"/>
      <c r="AC39" s="370">
        <f>SUM(Y39:AB39)</f>
        <v>44.13892843153822</v>
      </c>
    </row>
    <row r="40" spans="18:29" ht="12.75">
      <c r="R40" s="353"/>
      <c r="S40" s="359">
        <f>+S39/$W$39</f>
        <v>0.5806359211476356</v>
      </c>
      <c r="T40" s="359">
        <f>+T39/$W$39</f>
        <v>0.20108355910040845</v>
      </c>
      <c r="U40" s="359">
        <f>+U39/$W$39</f>
        <v>0.16550207705974782</v>
      </c>
      <c r="V40" s="359">
        <f>+V39/$W$39</f>
        <v>0.05277844269220804</v>
      </c>
      <c r="W40" s="353"/>
      <c r="X40" s="353"/>
      <c r="Y40" s="355">
        <f>+Y39/AC39</f>
        <v>0.11508087232266026</v>
      </c>
      <c r="Z40" s="355">
        <f>+Z39/AC39</f>
        <v>0.8849191276773398</v>
      </c>
      <c r="AA40" s="353"/>
      <c r="AB40" s="353"/>
      <c r="AC40" s="353"/>
    </row>
    <row r="41" spans="18:29" ht="12.75"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</row>
    <row r="42" spans="18:29" ht="12.75"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</row>
    <row r="43" spans="18:29" ht="12.75">
      <c r="R43" s="353"/>
      <c r="S43" s="374"/>
      <c r="T43" s="374"/>
      <c r="U43" s="374"/>
      <c r="V43" s="374"/>
      <c r="W43" s="353"/>
      <c r="X43" s="353"/>
      <c r="Y43" s="353"/>
      <c r="Z43" s="353"/>
      <c r="AA43" s="353"/>
      <c r="AB43" s="353"/>
      <c r="AC43" s="353"/>
    </row>
    <row r="47" spans="20:23" ht="12.75">
      <c r="T47" s="3"/>
      <c r="W47" s="3"/>
    </row>
    <row r="51" ht="12.75">
      <c r="A51" s="9"/>
    </row>
  </sheetData>
  <sheetProtection/>
  <mergeCells count="31">
    <mergeCell ref="B4:N4"/>
    <mergeCell ref="J5:N5"/>
    <mergeCell ref="B24:D24"/>
    <mergeCell ref="B6:D6"/>
    <mergeCell ref="B7:D7"/>
    <mergeCell ref="F24:I24"/>
    <mergeCell ref="B23:D23"/>
    <mergeCell ref="V28:W28"/>
    <mergeCell ref="Q4:Q9"/>
    <mergeCell ref="J7:L7"/>
    <mergeCell ref="J23:L23"/>
    <mergeCell ref="M23:N23"/>
    <mergeCell ref="J8:K8"/>
    <mergeCell ref="O4:P4"/>
    <mergeCell ref="O24:P24"/>
    <mergeCell ref="M6:N6"/>
    <mergeCell ref="S28:U28"/>
    <mergeCell ref="J24:L24"/>
    <mergeCell ref="O5:P6"/>
    <mergeCell ref="F6:I6"/>
    <mergeCell ref="M24:N24"/>
    <mergeCell ref="M7:N7"/>
    <mergeCell ref="J6:L6"/>
    <mergeCell ref="O23:P23"/>
    <mergeCell ref="O7:P7"/>
    <mergeCell ref="F7:G7"/>
    <mergeCell ref="H7:I7"/>
    <mergeCell ref="A22:A24"/>
    <mergeCell ref="B5:I5"/>
    <mergeCell ref="B8:C8"/>
    <mergeCell ref="F23:I23"/>
  </mergeCells>
  <printOptions horizontalCentered="1"/>
  <pageMargins left="0.7874015748031497" right="0.7874015748031497" top="0.7874015748031497" bottom="0.11811023622047245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LVILCHEZ</dc:creator>
  <cp:keywords/>
  <dc:description/>
  <cp:lastModifiedBy>TEMP_DGE24</cp:lastModifiedBy>
  <cp:lastPrinted>2014-07-15T16:54:11Z</cp:lastPrinted>
  <dcterms:created xsi:type="dcterms:W3CDTF">2002-05-23T19:01:03Z</dcterms:created>
  <dcterms:modified xsi:type="dcterms:W3CDTF">2014-07-15T16:54:15Z</dcterms:modified>
  <cp:category/>
  <cp:version/>
  <cp:contentType/>
  <cp:contentStatus/>
</cp:coreProperties>
</file>